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38" activeTab="41"/>
  </bookViews>
  <sheets>
    <sheet name="Сведения о ходе  на 1,10,20 " sheetId="1" r:id="rId1"/>
    <sheet name="Сведения о ходе  на 1,07,2015" sheetId="2" r:id="rId2"/>
    <sheet name="Сведения о ходе  на 1,04,2015" sheetId="3" r:id="rId3"/>
    <sheet name="Сведения о ходе  на 1,01,15" sheetId="4" r:id="rId4"/>
    <sheet name="Сведения о ходе  на 1,10,14г." sheetId="5" r:id="rId5"/>
    <sheet name="Сведения о ходе исполнения  (2)" sheetId="6" r:id="rId6"/>
    <sheet name="Сведения о ходе исполнения  01," sheetId="7" r:id="rId7"/>
    <sheet name="Сведения о ходе исполнения бюдж" sheetId="8" r:id="rId8"/>
    <sheet name="Сведения о численности" sheetId="9" r:id="rId9"/>
    <sheet name="2 кв" sheetId="10" r:id="rId10"/>
    <sheet name="2кв" sheetId="11" r:id="rId11"/>
    <sheet name="3 кв" sheetId="12" r:id="rId12"/>
    <sheet name="3кв" sheetId="13" r:id="rId13"/>
    <sheet name="4 кв" sheetId="14" r:id="rId14"/>
    <sheet name="4 кв числ" sheetId="15" r:id="rId15"/>
    <sheet name="1 кв 2017" sheetId="16" r:id="rId16"/>
    <sheet name="1 кв 2017 сов" sheetId="17" r:id="rId17"/>
    <sheet name="2 кв 2017" sheetId="18" r:id="rId18"/>
    <sheet name="2 кв сов" sheetId="19" r:id="rId19"/>
    <sheet name="3кв 2017" sheetId="20" r:id="rId20"/>
    <sheet name="3кв сов" sheetId="21" r:id="rId21"/>
    <sheet name="4кв2017" sheetId="22" r:id="rId22"/>
    <sheet name="4кв" sheetId="23" r:id="rId23"/>
    <sheet name="1 кв 18" sheetId="24" r:id="rId24"/>
    <sheet name="1 кв 18 числ" sheetId="25" r:id="rId25"/>
    <sheet name="2кв 18" sheetId="26" r:id="rId26"/>
    <sheet name="2кв 18г" sheetId="27" r:id="rId27"/>
    <sheet name="3кв числ" sheetId="28" r:id="rId28"/>
    <sheet name="3кв 18" sheetId="29" r:id="rId29"/>
    <sheet name="4 кв 18 числ" sheetId="30" r:id="rId30"/>
    <sheet name="4 кв 18" sheetId="31" r:id="rId31"/>
    <sheet name="1 кв 19" sheetId="32" state="hidden" r:id="rId32"/>
    <sheet name="2 кв 2019" sheetId="33" state="hidden" r:id="rId33"/>
    <sheet name="зп 1 кв Совет" sheetId="34" state="hidden" r:id="rId34"/>
    <sheet name="зп 2кв Совет" sheetId="35" state="hidden" r:id="rId35"/>
    <sheet name="Лист1" sheetId="36" state="hidden" r:id="rId36"/>
    <sheet name="2 кв 2020" sheetId="37" state="hidden" r:id="rId37"/>
    <sheet name="зп 2 кв Совет" sheetId="38" state="hidden" r:id="rId38"/>
    <sheet name="3 кв 2020" sheetId="39" r:id="rId39"/>
    <sheet name="зп 3кв Совет" sheetId="40" r:id="rId40"/>
    <sheet name="4 кв 2020" sheetId="41" r:id="rId41"/>
    <sheet name="зп 4 кв 2020" sheetId="42" r:id="rId42"/>
  </sheets>
  <definedNames/>
  <calcPr fullCalcOnLoad="1"/>
</workbook>
</file>

<file path=xl/sharedStrings.xml><?xml version="1.0" encoding="utf-8"?>
<sst xmlns="http://schemas.openxmlformats.org/spreadsheetml/2006/main" count="1200" uniqueCount="115">
  <si>
    <t>Наименование</t>
  </si>
  <si>
    <t>Налог на имущество физических лиц</t>
  </si>
  <si>
    <t>Земельный налог</t>
  </si>
  <si>
    <t>Единый сельхозналог</t>
  </si>
  <si>
    <t>Неналоговые доходы</t>
  </si>
  <si>
    <t>дотация из регионального фонда финансовой поддержки поселений (по численности населения)</t>
  </si>
  <si>
    <t>дотации бюджетам поселений на поддержку мер по обеспечению сбалансированности бюджета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</si>
  <si>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</si>
  <si>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</si>
  <si>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</si>
  <si>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</si>
  <si>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</si>
  <si>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</si>
  <si>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</si>
  <si>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</si>
  <si>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</si>
  <si>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</si>
  <si>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</si>
  <si>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</t>
  </si>
  <si>
    <t>Здравоохранение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</si>
  <si>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</si>
  <si>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</si>
  <si>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</si>
  <si>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</si>
  <si>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</si>
  <si>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</si>
  <si>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</si>
  <si>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</si>
  <si>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</si>
  <si>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</si>
  <si>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</si>
  <si>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</si>
  <si>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</si>
  <si>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</si>
  <si>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</si>
  <si>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</si>
  <si>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</si>
  <si>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>тыс.руб.</t>
  </si>
  <si>
    <t>руб.</t>
  </si>
  <si>
    <t>Безвозмездные поступления</t>
  </si>
  <si>
    <t>Сведения о ходе исполнения бюджета муниципального образования " Письмянское сельское поселение" Ленногорского муниципального района Республики Татарстан</t>
  </si>
  <si>
    <t>Другие вопросы в области национальной экономики</t>
  </si>
  <si>
    <t>Обеспечение  пожарной безопасности</t>
  </si>
  <si>
    <t xml:space="preserve"> </t>
  </si>
  <si>
    <t>2014 план</t>
  </si>
  <si>
    <t>2014 факт на 01.04.14г.</t>
  </si>
  <si>
    <t>Прочие субсидии бюджетам поселений</t>
  </si>
  <si>
    <t>Профессиональная подготовка, переподготовка и пов.квал</t>
  </si>
  <si>
    <t>2014 факт на 01.07.14г.</t>
  </si>
  <si>
    <t xml:space="preserve">Другие вопросы в области национальной безопасности </t>
  </si>
  <si>
    <t>2014 факт на 01.10.14г.</t>
  </si>
  <si>
    <t>2014 факт на 01.01.15г.</t>
  </si>
  <si>
    <t>2015 план</t>
  </si>
  <si>
    <t>2015 факт на 01.04.15г.</t>
  </si>
  <si>
    <t>2015 факт на 01.07х.15г.</t>
  </si>
  <si>
    <t>Обеспечение проведения выборов и референдумов</t>
  </si>
  <si>
    <t>2015 факт на 01.10.15г.</t>
  </si>
  <si>
    <t>Водное хозяйство</t>
  </si>
  <si>
    <t>Мероприятия по землеустройству и землепользованию</t>
  </si>
  <si>
    <t>2016 план</t>
  </si>
  <si>
    <t>2016факт на 01.04.16г.</t>
  </si>
  <si>
    <t>Дефицит (-),  профицит (+)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</si>
  <si>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Староиштерякском сельском поселении Лениногорского муниципального района Республики Татарстан за 1 квартал 2016 года</t>
  </si>
  <si>
    <t>Глава</t>
  </si>
  <si>
    <t>Общегосударственные вопросы /0102,0104/</t>
  </si>
  <si>
    <t>обслуживание охранной сигнализации/0104/</t>
  </si>
  <si>
    <t>Общегосударственные вопросы /0113/</t>
  </si>
  <si>
    <t>Налог на имущество</t>
  </si>
  <si>
    <t>Общегосударственные /ЗАГС/</t>
  </si>
  <si>
    <t>Сведения о ходе исполнения бюджета муниципального образования " Шугуровское сельское поселение" Ленногорского муниципального района Республики Татарстан</t>
  </si>
  <si>
    <t>Межбюджетные трансферты передаваемые бюджетам сельских послений для компенсации доп. расходов</t>
  </si>
  <si>
    <t>Благоустройство</t>
  </si>
  <si>
    <t>Дорожное хозяйство</t>
  </si>
  <si>
    <t>2016факт на 01.07.16г.</t>
  </si>
  <si>
    <t>Госпошлина</t>
  </si>
  <si>
    <t>Прочие неналоговые доходы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</si>
  <si>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2 квартал 2016 года</t>
  </si>
  <si>
    <t>2016факт на 01.10.16г.</t>
  </si>
  <si>
    <t>Доходы от использования имущества</t>
  </si>
  <si>
    <t>Национальная безопасность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</si>
  <si>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4 квартал 2016 года</t>
  </si>
  <si>
    <t>2016факт на 29.12.16г.</t>
  </si>
  <si>
    <t>2017план</t>
  </si>
  <si>
    <t>2017 факт на 31.03.2017г.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</si>
  <si>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1 квартал 2017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</si>
  <si>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2 квартал 2017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</si>
  <si>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3 квартал 2017 года</t>
  </si>
  <si>
    <t>2017 факт на 30.09.2017г.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</si>
  <si>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4 квартал 2017 года</t>
  </si>
  <si>
    <t>2017 факт на 31.12.2017г.</t>
  </si>
  <si>
    <t>Мероприятия в области социальной политики</t>
  </si>
  <si>
    <t>Общеэкономические вопросы</t>
  </si>
  <si>
    <t>2018 план</t>
  </si>
  <si>
    <t>2018 факт на 31.03.2018г.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</si>
  <si>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1 квартал 2018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</si>
  <si>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2 квартал 2018 года</t>
  </si>
  <si>
    <t>2018 факт на 30.06.2018г.</t>
  </si>
  <si>
    <t>Сельское хозяйство и рыболовство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</si>
  <si>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3 квартал 2018 года</t>
  </si>
  <si>
    <t>2018 факт на 31.12.2018г.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</si>
  <si>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4 квартал 2018 года</t>
  </si>
  <si>
    <t>2019 план</t>
  </si>
  <si>
    <t>2019 факт на 31.03.2019г.</t>
  </si>
  <si>
    <t>2019 факт на 30.06.2019г.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</si>
  <si>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1 квартал 2019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</si>
  <si>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2 квартал 2019 года</t>
  </si>
  <si>
    <t>2020 план</t>
  </si>
  <si>
    <t>2020 факт на 30.06.2020г.</t>
  </si>
  <si>
    <t>Общегосударственные вопросы /0111/0113/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</si>
  <si>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2 квартал 2020 года</t>
  </si>
  <si>
    <t>2020 факт на 30.09.2020г.</t>
  </si>
  <si>
    <t>2020 факт на 31.12.2020г.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</si>
  <si>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Шугуровском сельском поселении Лениногорского муниципального района Республики Татарстан за 4 квартал 2020 года</t>
  </si>
  <si>
    <t>Единый сельскохозяйственный налог</t>
  </si>
  <si>
    <t>Субсидии бюджетам сельских поселений на обеспечение комплексного развития сельских территорий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</si>
</sst>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8" fontId="2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8" fontId="0" fillId="0" borderId="0" xfId="0" applyNumberFormat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/>
    </xf>
    <xf numFmtId="188" fontId="2" fillId="32" borderId="10" xfId="0" applyNumberFormat="1" applyFont="1" applyFill="1" applyBorder="1" applyAlignment="1">
      <alignment horizontal="center"/>
    </xf>
    <xf numFmtId="188" fontId="3" fillId="32" borderId="1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88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188" fontId="3" fillId="0" borderId="10" xfId="0" applyNumberFormat="1" applyFont="1" applyBorder="1" applyAlignment="1">
      <alignment horizontal="center"/>
    </xf>
    <xf numFmtId="188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/>
    </xf>
    <xf numFmtId="188" fontId="2" fillId="34" borderId="10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188" fontId="1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" fontId="0" fillId="0" borderId="0" xfId="0" applyNumberFormat="1" applyAlignment="1">
      <alignment/>
    </xf>
    <xf numFmtId="0" fontId="2" fillId="32" borderId="1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40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52</v>
      </c>
      <c r="C3" s="10" t="s">
        <v>56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9245.6</v>
      </c>
      <c r="C4" s="16">
        <v>7481.2</v>
      </c>
      <c r="D4" s="17">
        <f>C4*100/B4</f>
        <v>80.91632776672147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394</v>
      </c>
      <c r="C6" s="8">
        <v>287.6</v>
      </c>
      <c r="D6" s="14">
        <f>C6*100/B6</f>
        <v>72.99492385786803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122.2</v>
      </c>
      <c r="C8" s="8">
        <v>110.7</v>
      </c>
      <c r="D8" s="14">
        <f>C8*100/B8</f>
        <v>90.58919803600655</v>
      </c>
    </row>
    <row r="9" spans="1:4" ht="15.75">
      <c r="A9" s="1" t="s">
        <v>2</v>
      </c>
      <c r="B9" s="8">
        <v>8512.4</v>
      </c>
      <c r="C9" s="8">
        <v>6780.2</v>
      </c>
      <c r="D9" s="14">
        <f>C9*100/B9</f>
        <v>79.6508622715098</v>
      </c>
    </row>
    <row r="10" spans="1:4" ht="15.75">
      <c r="A10" s="1" t="s">
        <v>3</v>
      </c>
      <c r="B10" s="8">
        <v>183</v>
      </c>
      <c r="C10" s="8">
        <v>176.6</v>
      </c>
      <c r="D10" s="14">
        <v>82</v>
      </c>
    </row>
    <row r="11" spans="1:4" ht="15.75">
      <c r="A11" s="1" t="s">
        <v>4</v>
      </c>
      <c r="B11" s="8">
        <v>34</v>
      </c>
      <c r="C11" s="8">
        <v>126.1</v>
      </c>
      <c r="D11" s="14">
        <v>371</v>
      </c>
    </row>
    <row r="12" spans="1:4" s="18" customFormat="1" ht="15.75">
      <c r="A12" s="15" t="s">
        <v>39</v>
      </c>
      <c r="B12" s="16">
        <v>169.9</v>
      </c>
      <c r="C12" s="16">
        <v>131.2</v>
      </c>
      <c r="D12" s="17">
        <v>77.2</v>
      </c>
    </row>
    <row r="13" spans="1:4" s="3" customFormat="1" ht="31.5">
      <c r="A13" s="5" t="s">
        <v>32</v>
      </c>
      <c r="B13" s="8">
        <v>78.9</v>
      </c>
      <c r="C13" s="8">
        <v>55.2</v>
      </c>
      <c r="D13" s="14">
        <f>C13*100/B13</f>
        <v>69.96197718631178</v>
      </c>
    </row>
    <row r="14" spans="1:4" ht="47.25">
      <c r="A14" s="4" t="s">
        <v>5</v>
      </c>
      <c r="B14" s="8">
        <v>78.9</v>
      </c>
      <c r="C14" s="8">
        <v>55.2</v>
      </c>
      <c r="D14" s="14">
        <f>C14*100/B14</f>
        <v>69.96197718631178</v>
      </c>
    </row>
    <row r="15" spans="1:4" ht="30.75" customHeight="1">
      <c r="A15" s="4" t="s">
        <v>6</v>
      </c>
      <c r="B15" s="8" t="s">
        <v>43</v>
      </c>
      <c r="C15" s="8" t="s">
        <v>43</v>
      </c>
      <c r="D15" s="12" t="s">
        <v>43</v>
      </c>
    </row>
    <row r="16" spans="1:4" s="22" customFormat="1" ht="15.75">
      <c r="A16" s="19" t="s">
        <v>7</v>
      </c>
      <c r="B16" s="20">
        <v>91</v>
      </c>
      <c r="C16" s="20">
        <v>76</v>
      </c>
      <c r="D16" s="21">
        <f>C16*100/B16</f>
        <v>83.51648351648352</v>
      </c>
    </row>
    <row r="17" spans="1:4" ht="15.75">
      <c r="A17" s="1" t="s">
        <v>8</v>
      </c>
      <c r="B17" s="8">
        <v>76</v>
      </c>
      <c r="C17" s="8">
        <v>76</v>
      </c>
      <c r="D17" s="14">
        <f>C17*100/B17</f>
        <v>100</v>
      </c>
    </row>
    <row r="18" spans="1:4" ht="15.75">
      <c r="A18" s="1" t="s">
        <v>9</v>
      </c>
      <c r="B18" s="8">
        <v>15</v>
      </c>
      <c r="C18" s="8">
        <v>0</v>
      </c>
      <c r="D18" s="14">
        <f>C18*100/B18</f>
        <v>0</v>
      </c>
    </row>
    <row r="19" spans="1:4" ht="15.75">
      <c r="A19" s="1" t="s">
        <v>46</v>
      </c>
      <c r="B19" s="8" t="s">
        <v>43</v>
      </c>
      <c r="C19" s="8" t="s">
        <v>43</v>
      </c>
      <c r="D19" s="14" t="s">
        <v>43</v>
      </c>
    </row>
    <row r="20" spans="1:4" s="18" customFormat="1" ht="15.75">
      <c r="A20" s="15" t="s">
        <v>29</v>
      </c>
      <c r="B20" s="16">
        <v>530.7</v>
      </c>
      <c r="C20" s="16">
        <v>495.7</v>
      </c>
      <c r="D20" s="17">
        <v>93.4</v>
      </c>
    </row>
    <row r="21" spans="1:4" ht="63.75" customHeight="1">
      <c r="A21" s="4" t="s">
        <v>30</v>
      </c>
      <c r="B21" s="8">
        <v>530.7</v>
      </c>
      <c r="C21" s="8">
        <v>495.7</v>
      </c>
      <c r="D21" s="12">
        <v>93.4</v>
      </c>
    </row>
    <row r="22" spans="1:4" s="3" customFormat="1" ht="21" customHeight="1">
      <c r="A22" s="15" t="s">
        <v>10</v>
      </c>
      <c r="B22" s="16">
        <v>9946.2</v>
      </c>
      <c r="C22" s="16">
        <v>8108.1</v>
      </c>
      <c r="D22" s="17">
        <f>C22*100/B22</f>
        <v>81.51957531519575</v>
      </c>
    </row>
    <row r="23" spans="1:4" s="3" customFormat="1" ht="15.75">
      <c r="A23" s="2" t="s">
        <v>11</v>
      </c>
      <c r="B23" s="7">
        <v>10287.6</v>
      </c>
      <c r="C23" s="7">
        <v>5408</v>
      </c>
      <c r="D23" s="12">
        <f>C23*100/B23</f>
        <v>52.56814028539212</v>
      </c>
    </row>
    <row r="24" spans="1:4" ht="15.75">
      <c r="A24" s="1" t="s">
        <v>12</v>
      </c>
      <c r="B24" s="8">
        <v>2462.1</v>
      </c>
      <c r="C24" s="8">
        <v>1978.8</v>
      </c>
      <c r="D24" s="14">
        <v>25</v>
      </c>
    </row>
    <row r="25" spans="1:4" ht="15.75">
      <c r="A25" s="1" t="s">
        <v>14</v>
      </c>
      <c r="B25" s="8">
        <v>76</v>
      </c>
      <c r="C25" s="8">
        <v>61.8</v>
      </c>
      <c r="D25" s="14">
        <v>81.3</v>
      </c>
    </row>
    <row r="26" spans="1:4" ht="15.75">
      <c r="A26" s="4" t="s">
        <v>57</v>
      </c>
      <c r="B26" s="8">
        <v>29.1</v>
      </c>
      <c r="C26" s="8"/>
      <c r="D26" s="12"/>
    </row>
    <row r="27" spans="1:4" ht="31.5">
      <c r="A27" s="4" t="s">
        <v>58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 t="s">
        <v>43</v>
      </c>
      <c r="C28" s="8"/>
      <c r="D28" s="12"/>
    </row>
    <row r="29" spans="1:4" ht="15.75">
      <c r="A29" s="1" t="s">
        <v>49</v>
      </c>
      <c r="B29" s="8">
        <v>0</v>
      </c>
      <c r="C29" s="8">
        <v>0</v>
      </c>
      <c r="D29" s="14">
        <v>0</v>
      </c>
    </row>
    <row r="30" spans="1:4" ht="15.75">
      <c r="A30" s="1" t="s">
        <v>41</v>
      </c>
      <c r="B30" s="8">
        <v>0</v>
      </c>
      <c r="C30" s="8">
        <v>0</v>
      </c>
      <c r="D30" s="14">
        <v>0</v>
      </c>
    </row>
    <row r="31" spans="1:4" ht="15.75">
      <c r="A31" s="1" t="s">
        <v>16</v>
      </c>
      <c r="B31" s="8">
        <v>983.5</v>
      </c>
      <c r="C31" s="8">
        <v>809.7</v>
      </c>
      <c r="D31" s="14">
        <f>C31*100/B31</f>
        <v>82.3284189120488</v>
      </c>
    </row>
    <row r="32" spans="1:4" ht="15.75">
      <c r="A32" s="1" t="s">
        <v>55</v>
      </c>
      <c r="B32" s="8">
        <v>3.02</v>
      </c>
      <c r="C32" s="8">
        <v>3.02</v>
      </c>
      <c r="D32" s="14">
        <v>100</v>
      </c>
    </row>
    <row r="33" spans="1:4" ht="15.75">
      <c r="A33" s="1" t="s">
        <v>17</v>
      </c>
      <c r="B33" s="8">
        <v>5117.2</v>
      </c>
      <c r="C33" s="8">
        <v>3837.9</v>
      </c>
      <c r="D33" s="14">
        <v>50</v>
      </c>
    </row>
    <row r="34" spans="1:4" ht="15.75">
      <c r="A34" s="1" t="s">
        <v>18</v>
      </c>
      <c r="B34" s="8">
        <v>2479.3</v>
      </c>
      <c r="C34" s="8">
        <v>1908</v>
      </c>
      <c r="D34" s="14">
        <f>C34*100/B34</f>
        <v>76.95720566288871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11150.2</v>
      </c>
      <c r="C39" s="7">
        <v>8599.2</v>
      </c>
      <c r="D39" s="12">
        <f>C39*100/B39</f>
        <v>77.12148661010565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-1204</v>
      </c>
      <c r="C41" s="9">
        <v>-491.1</v>
      </c>
      <c r="D41" s="9" t="s">
        <v>43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59</v>
      </c>
      <c r="C3" s="10" t="s">
        <v>73</v>
      </c>
      <c r="D3" s="13" t="s">
        <v>31</v>
      </c>
    </row>
    <row r="4" spans="1:4" s="18" customFormat="1" ht="15.75">
      <c r="A4" s="15" t="s">
        <v>24</v>
      </c>
      <c r="B4" s="16">
        <f>SUM(B11+B10+B9+B8+B7+B6)</f>
        <v>1191.2</v>
      </c>
      <c r="C4" s="16">
        <f>SUM(C11+C10+C9+C8+C7+C6+C12)</f>
        <v>807.24</v>
      </c>
      <c r="D4" s="17">
        <f>C4*100/B4</f>
        <v>67.76695768972465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396</v>
      </c>
      <c r="C6" s="8">
        <v>248.64</v>
      </c>
      <c r="D6" s="14">
        <f aca="true" t="shared" si="0" ref="D6:D21">C6*100/B6</f>
        <v>62.78787878787879</v>
      </c>
    </row>
    <row r="7" spans="1:4" ht="15.75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176</v>
      </c>
      <c r="C8" s="8">
        <v>6.7</v>
      </c>
      <c r="D8" s="14">
        <f t="shared" si="0"/>
        <v>3.8068181818181817</v>
      </c>
    </row>
    <row r="9" spans="1:4" ht="15.75">
      <c r="A9" s="1" t="s">
        <v>2</v>
      </c>
      <c r="B9" s="8">
        <v>619.2</v>
      </c>
      <c r="C9" s="8">
        <v>437.7</v>
      </c>
      <c r="D9" s="14">
        <f t="shared" si="0"/>
        <v>70.68798449612403</v>
      </c>
    </row>
    <row r="10" spans="1:4" ht="15.75">
      <c r="A10" s="1" t="s">
        <v>74</v>
      </c>
      <c r="B10" s="8">
        <v>0</v>
      </c>
      <c r="C10" s="8">
        <v>12</v>
      </c>
      <c r="D10" s="14"/>
    </row>
    <row r="11" spans="1:4" ht="15.75">
      <c r="A11" s="1" t="s">
        <v>4</v>
      </c>
      <c r="B11" s="8">
        <v>0</v>
      </c>
      <c r="C11" s="8">
        <v>4</v>
      </c>
      <c r="D11" s="14"/>
    </row>
    <row r="12" spans="1:4" ht="15.75">
      <c r="A12" s="1" t="s">
        <v>75</v>
      </c>
      <c r="B12" s="8">
        <v>0</v>
      </c>
      <c r="C12" s="8">
        <v>98.2</v>
      </c>
      <c r="D12" s="14"/>
    </row>
    <row r="13" spans="1:4" s="18" customFormat="1" ht="15.75">
      <c r="A13" s="15" t="s">
        <v>39</v>
      </c>
      <c r="B13" s="16">
        <f>B14+B16+B17</f>
        <v>5294.9</v>
      </c>
      <c r="C13" s="16">
        <f>C14+C15+C17+C16</f>
        <v>2499</v>
      </c>
      <c r="D13" s="17">
        <f t="shared" si="0"/>
        <v>47.196358760316535</v>
      </c>
    </row>
    <row r="14" spans="1:4" s="3" customFormat="1" ht="31.5">
      <c r="A14" s="5" t="s">
        <v>32</v>
      </c>
      <c r="B14" s="8">
        <v>4897.8</v>
      </c>
      <c r="C14" s="8">
        <v>2101.9</v>
      </c>
      <c r="D14" s="14">
        <f t="shared" si="0"/>
        <v>42.915186410225</v>
      </c>
    </row>
    <row r="15" spans="1:4" ht="31.5" hidden="1">
      <c r="A15" s="4" t="s">
        <v>5</v>
      </c>
      <c r="B15" s="8">
        <v>0</v>
      </c>
      <c r="C15" s="8">
        <v>0</v>
      </c>
      <c r="D15" s="14" t="e">
        <f t="shared" si="0"/>
        <v>#DIV/0!</v>
      </c>
    </row>
    <row r="16" spans="1:4" ht="47.25">
      <c r="A16" s="4" t="s">
        <v>70</v>
      </c>
      <c r="B16" s="8">
        <v>195.4</v>
      </c>
      <c r="C16" s="8">
        <v>195.4</v>
      </c>
      <c r="D16" s="14">
        <f t="shared" si="0"/>
        <v>100</v>
      </c>
    </row>
    <row r="17" spans="1:4" s="22" customFormat="1" ht="15.75">
      <c r="A17" s="19" t="s">
        <v>7</v>
      </c>
      <c r="B17" s="20">
        <f>B18+B19</f>
        <v>201.7</v>
      </c>
      <c r="C17" s="20">
        <f>C18+C19</f>
        <v>201.7</v>
      </c>
      <c r="D17" s="21">
        <f t="shared" si="0"/>
        <v>100</v>
      </c>
    </row>
    <row r="18" spans="1:4" ht="15.75">
      <c r="A18" s="1" t="s">
        <v>8</v>
      </c>
      <c r="B18" s="8">
        <v>193.7</v>
      </c>
      <c r="C18" s="8">
        <v>193.7</v>
      </c>
      <c r="D18" s="14">
        <f t="shared" si="0"/>
        <v>100</v>
      </c>
    </row>
    <row r="19" spans="1:4" ht="15.75">
      <c r="A19" s="1" t="s">
        <v>9</v>
      </c>
      <c r="B19" s="8">
        <v>8</v>
      </c>
      <c r="C19" s="8">
        <v>8</v>
      </c>
      <c r="D19" s="14">
        <f t="shared" si="0"/>
        <v>100</v>
      </c>
    </row>
    <row r="20" spans="1:4" s="3" customFormat="1" ht="21" customHeight="1">
      <c r="A20" s="15" t="s">
        <v>10</v>
      </c>
      <c r="B20" s="16">
        <f>B4+B13</f>
        <v>6486.099999999999</v>
      </c>
      <c r="C20" s="16">
        <f>C4+C13</f>
        <v>3306.24</v>
      </c>
      <c r="D20" s="17">
        <f>C20*100/B20</f>
        <v>50.974237214967395</v>
      </c>
    </row>
    <row r="21" spans="1:4" s="3" customFormat="1" ht="15.75">
      <c r="A21" s="2" t="s">
        <v>11</v>
      </c>
      <c r="B21" s="7">
        <f>SUM(B22:B31)</f>
        <v>6711.999999999999</v>
      </c>
      <c r="C21" s="7">
        <f>SUM(C22:C31)</f>
        <v>3158.1000000000004</v>
      </c>
      <c r="D21" s="12">
        <f t="shared" si="0"/>
        <v>47.05154946364721</v>
      </c>
    </row>
    <row r="22" spans="1:4" ht="15.75">
      <c r="A22" s="1" t="s">
        <v>64</v>
      </c>
      <c r="B22" s="8">
        <v>1133.6</v>
      </c>
      <c r="C22" s="8">
        <v>557.7</v>
      </c>
      <c r="D22" s="14">
        <f>C22*100/B22</f>
        <v>49.197247706422026</v>
      </c>
    </row>
    <row r="23" spans="1:4" ht="15.75" hidden="1">
      <c r="A23" s="1" t="s">
        <v>65</v>
      </c>
      <c r="B23" s="8">
        <v>0</v>
      </c>
      <c r="C23" s="8">
        <v>0</v>
      </c>
      <c r="D23" s="14">
        <v>0</v>
      </c>
    </row>
    <row r="24" spans="1:4" ht="15.75" customHeight="1">
      <c r="A24" s="1" t="s">
        <v>55</v>
      </c>
      <c r="B24" s="8">
        <v>9.5</v>
      </c>
      <c r="C24" s="8">
        <v>9.5</v>
      </c>
      <c r="D24" s="14">
        <f aca="true" t="shared" si="1" ref="D24:D30">C24*100/B24</f>
        <v>100</v>
      </c>
    </row>
    <row r="25" spans="1:4" ht="15.75">
      <c r="A25" s="1" t="s">
        <v>66</v>
      </c>
      <c r="B25" s="8">
        <v>848.1</v>
      </c>
      <c r="C25" s="8">
        <v>497.6</v>
      </c>
      <c r="D25" s="14">
        <f t="shared" si="1"/>
        <v>58.67232637660653</v>
      </c>
    </row>
    <row r="26" spans="1:4" ht="15.75" hidden="1">
      <c r="A26" s="1" t="s">
        <v>67</v>
      </c>
      <c r="B26" s="8">
        <v>0</v>
      </c>
      <c r="C26" s="8">
        <v>0</v>
      </c>
      <c r="D26" s="14" t="e">
        <f t="shared" si="1"/>
        <v>#DIV/0!</v>
      </c>
    </row>
    <row r="27" spans="1:4" ht="15.75">
      <c r="A27" s="1" t="s">
        <v>68</v>
      </c>
      <c r="B27" s="8">
        <v>8</v>
      </c>
      <c r="C27" s="8">
        <v>4</v>
      </c>
      <c r="D27" s="14">
        <f t="shared" si="1"/>
        <v>50</v>
      </c>
    </row>
    <row r="28" spans="1:4" ht="15.75">
      <c r="A28" s="1" t="s">
        <v>14</v>
      </c>
      <c r="B28" s="8">
        <v>193.7</v>
      </c>
      <c r="C28" s="8">
        <v>88.9</v>
      </c>
      <c r="D28" s="14">
        <f t="shared" si="1"/>
        <v>45.8957150232318</v>
      </c>
    </row>
    <row r="29" spans="1:4" ht="15.75">
      <c r="A29" s="4" t="s">
        <v>71</v>
      </c>
      <c r="B29" s="8">
        <v>995.1</v>
      </c>
      <c r="C29" s="8">
        <v>400.3</v>
      </c>
      <c r="D29" s="14">
        <f t="shared" si="1"/>
        <v>40.2271128529796</v>
      </c>
    </row>
    <row r="30" spans="1:4" ht="15.75">
      <c r="A30" s="4" t="s">
        <v>72</v>
      </c>
      <c r="B30" s="8">
        <v>538.8</v>
      </c>
      <c r="C30" s="8">
        <v>100</v>
      </c>
      <c r="D30" s="14">
        <f t="shared" si="1"/>
        <v>18.559762435040835</v>
      </c>
    </row>
    <row r="31" spans="1:4" ht="15.75">
      <c r="A31" s="1" t="s">
        <v>18</v>
      </c>
      <c r="B31" s="8">
        <v>2985.2</v>
      </c>
      <c r="C31" s="8">
        <v>1500.1</v>
      </c>
      <c r="D31" s="14">
        <f>C31*100/B31</f>
        <v>50.25123944794319</v>
      </c>
    </row>
    <row r="32" spans="1:4" ht="15.75" hidden="1">
      <c r="A32" s="1" t="s">
        <v>19</v>
      </c>
      <c r="B32" s="8">
        <v>0</v>
      </c>
      <c r="C32" s="8">
        <v>0</v>
      </c>
      <c r="D32" s="14">
        <v>0</v>
      </c>
    </row>
    <row r="33" spans="1:4" ht="15.75">
      <c r="A33" s="2" t="s">
        <v>23</v>
      </c>
      <c r="B33" s="7">
        <f>B21</f>
        <v>6711.999999999999</v>
      </c>
      <c r="C33" s="7">
        <f>C21</f>
        <v>3158.1000000000004</v>
      </c>
      <c r="D33" s="29">
        <f>C33*100/B33</f>
        <v>47.05154946364721</v>
      </c>
    </row>
    <row r="34" spans="1:4" ht="15.75">
      <c r="A34" s="6" t="s">
        <v>61</v>
      </c>
      <c r="B34" s="30">
        <f>B20-B33</f>
        <v>-225.89999999999964</v>
      </c>
      <c r="C34" s="30">
        <f>C20-C33</f>
        <v>148.13999999999942</v>
      </c>
      <c r="D34" s="14" t="s">
        <v>43</v>
      </c>
    </row>
    <row r="36" spans="1:4" s="3" customFormat="1" ht="12.75">
      <c r="A36"/>
      <c r="B36"/>
      <c r="C36"/>
      <c r="D36" s="11"/>
    </row>
    <row r="37" spans="1:4" s="3" customFormat="1" ht="12.75">
      <c r="A37"/>
      <c r="B37"/>
      <c r="C37"/>
      <c r="D37" s="1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26">
        <v>218318.2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26">
        <v>358224.11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60" zoomScalePageLayoutView="0" workbookViewId="0" topLeftCell="A1">
      <selection activeCell="A18" sqref="A18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59</v>
      </c>
      <c r="C3" s="10" t="s">
        <v>77</v>
      </c>
      <c r="D3" s="13" t="s">
        <v>31</v>
      </c>
    </row>
    <row r="4" spans="1:4" s="18" customFormat="1" ht="15.75">
      <c r="A4" s="15" t="s">
        <v>24</v>
      </c>
      <c r="B4" s="16">
        <f>SUM(B12+B10+B9+B8+B7+B6+B13)</f>
        <v>1315.1000000000001</v>
      </c>
      <c r="C4" s="16">
        <f>SUM(C6:C13)</f>
        <v>1210.9</v>
      </c>
      <c r="D4" s="17">
        <f>C4*100/B4</f>
        <v>92.07664816363774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396</v>
      </c>
      <c r="C6" s="8">
        <v>351.9</v>
      </c>
      <c r="D6" s="14">
        <f aca="true" t="shared" si="0" ref="D6:D23">C6*100/B6</f>
        <v>88.86363636363636</v>
      </c>
    </row>
    <row r="7" spans="1:4" ht="15.75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176</v>
      </c>
      <c r="C8" s="8">
        <v>12.4</v>
      </c>
      <c r="D8" s="14">
        <f t="shared" si="0"/>
        <v>7.045454545454546</v>
      </c>
    </row>
    <row r="9" spans="1:4" ht="15.75">
      <c r="A9" s="1" t="s">
        <v>2</v>
      </c>
      <c r="B9" s="8">
        <v>619.2</v>
      </c>
      <c r="C9" s="8">
        <v>676.2</v>
      </c>
      <c r="D9" s="14">
        <f t="shared" si="0"/>
        <v>109.20542635658914</v>
      </c>
    </row>
    <row r="10" spans="1:4" ht="15.75">
      <c r="A10" s="1" t="s">
        <v>74</v>
      </c>
      <c r="B10" s="8">
        <v>0</v>
      </c>
      <c r="C10" s="8">
        <v>13.8</v>
      </c>
      <c r="D10" s="14"/>
    </row>
    <row r="11" spans="1:4" ht="15.75">
      <c r="A11" s="1" t="s">
        <v>78</v>
      </c>
      <c r="B11" s="8"/>
      <c r="C11" s="8">
        <v>28.7</v>
      </c>
      <c r="D11" s="14"/>
    </row>
    <row r="12" spans="1:4" ht="15.75">
      <c r="A12" s="1" t="s">
        <v>4</v>
      </c>
      <c r="B12" s="8">
        <v>0</v>
      </c>
      <c r="C12" s="8">
        <v>4</v>
      </c>
      <c r="D12" s="14"/>
    </row>
    <row r="13" spans="1:4" ht="15.75">
      <c r="A13" s="1" t="s">
        <v>75</v>
      </c>
      <c r="B13" s="8">
        <v>123.9</v>
      </c>
      <c r="C13" s="8">
        <v>123.9</v>
      </c>
      <c r="D13" s="14">
        <f t="shared" si="0"/>
        <v>100</v>
      </c>
    </row>
    <row r="14" spans="1:4" s="18" customFormat="1" ht="15.75">
      <c r="A14" s="15" t="s">
        <v>39</v>
      </c>
      <c r="B14" s="16">
        <f>B15+B18</f>
        <v>5563.7</v>
      </c>
      <c r="C14" s="16">
        <f>C15+C18</f>
        <v>3697.5</v>
      </c>
      <c r="D14" s="17">
        <f t="shared" si="0"/>
        <v>66.45757319769218</v>
      </c>
    </row>
    <row r="15" spans="1:4" s="3" customFormat="1" ht="31.5">
      <c r="A15" s="4" t="s">
        <v>32</v>
      </c>
      <c r="B15" s="8">
        <v>4897.8</v>
      </c>
      <c r="C15" s="8">
        <v>3326.4</v>
      </c>
      <c r="D15" s="14">
        <f t="shared" si="0"/>
        <v>67.91620727673649</v>
      </c>
    </row>
    <row r="16" spans="1:4" ht="47.25" hidden="1">
      <c r="A16" s="4" t="s">
        <v>5</v>
      </c>
      <c r="B16" s="8">
        <v>0</v>
      </c>
      <c r="C16" s="8">
        <v>0</v>
      </c>
      <c r="D16" s="14" t="e">
        <f t="shared" si="0"/>
        <v>#DIV/0!</v>
      </c>
    </row>
    <row r="17" spans="1:4" ht="47.25" hidden="1">
      <c r="A17" s="4" t="s">
        <v>70</v>
      </c>
      <c r="B17" s="8"/>
      <c r="C17" s="8"/>
      <c r="D17" s="14" t="e">
        <f t="shared" si="0"/>
        <v>#DIV/0!</v>
      </c>
    </row>
    <row r="18" spans="1:4" ht="47.25">
      <c r="A18" s="4" t="s">
        <v>70</v>
      </c>
      <c r="B18" s="8">
        <v>665.9</v>
      </c>
      <c r="C18" s="8">
        <v>371.1</v>
      </c>
      <c r="D18" s="14">
        <f t="shared" si="0"/>
        <v>55.72908845171948</v>
      </c>
    </row>
    <row r="19" spans="1:4" s="22" customFormat="1" ht="15.75">
      <c r="A19" s="19" t="s">
        <v>7</v>
      </c>
      <c r="B19" s="20">
        <f>B20+B21</f>
        <v>201.7</v>
      </c>
      <c r="C19" s="20">
        <f>C20+C21</f>
        <v>201.7</v>
      </c>
      <c r="D19" s="21">
        <f t="shared" si="0"/>
        <v>100</v>
      </c>
    </row>
    <row r="20" spans="1:4" ht="15.75">
      <c r="A20" s="1" t="s">
        <v>8</v>
      </c>
      <c r="B20" s="8">
        <v>193.7</v>
      </c>
      <c r="C20" s="8">
        <v>193.7</v>
      </c>
      <c r="D20" s="14">
        <f t="shared" si="0"/>
        <v>100</v>
      </c>
    </row>
    <row r="21" spans="1:4" ht="15.75">
      <c r="A21" s="1" t="s">
        <v>9</v>
      </c>
      <c r="B21" s="8">
        <v>8</v>
      </c>
      <c r="C21" s="8">
        <v>8</v>
      </c>
      <c r="D21" s="14">
        <f t="shared" si="0"/>
        <v>100</v>
      </c>
    </row>
    <row r="22" spans="1:4" s="3" customFormat="1" ht="21" customHeight="1">
      <c r="A22" s="15" t="s">
        <v>10</v>
      </c>
      <c r="B22" s="16">
        <f>B4+B14+B19</f>
        <v>7080.5</v>
      </c>
      <c r="C22" s="16">
        <f>C4+C14+C19</f>
        <v>5110.099999999999</v>
      </c>
      <c r="D22" s="17">
        <f>C22*100/B22</f>
        <v>72.17145681802131</v>
      </c>
    </row>
    <row r="23" spans="1:4" s="3" customFormat="1" ht="15.75">
      <c r="A23" s="2" t="s">
        <v>11</v>
      </c>
      <c r="B23" s="7">
        <f>SUM(B24:B34)</f>
        <v>7707.7</v>
      </c>
      <c r="C23" s="7">
        <f>SUM(C24:C34)</f>
        <v>4971.3</v>
      </c>
      <c r="D23" s="12">
        <f t="shared" si="0"/>
        <v>64.49783982251515</v>
      </c>
    </row>
    <row r="24" spans="1:4" ht="15.75">
      <c r="A24" s="1" t="s">
        <v>64</v>
      </c>
      <c r="B24" s="8">
        <v>1400.4</v>
      </c>
      <c r="C24" s="8">
        <v>903.8</v>
      </c>
      <c r="D24" s="14">
        <f>C24*100/B24</f>
        <v>64.53870322764924</v>
      </c>
    </row>
    <row r="25" spans="1:4" ht="15.75" hidden="1">
      <c r="A25" s="1" t="s">
        <v>65</v>
      </c>
      <c r="B25" s="8">
        <v>0</v>
      </c>
      <c r="C25" s="8">
        <v>0</v>
      </c>
      <c r="D25" s="14">
        <v>0</v>
      </c>
    </row>
    <row r="26" spans="1:4" ht="15.75" customHeight="1">
      <c r="A26" s="1" t="s">
        <v>55</v>
      </c>
      <c r="B26" s="8">
        <v>9.5</v>
      </c>
      <c r="C26" s="8">
        <v>9.5</v>
      </c>
      <c r="D26" s="14">
        <f aca="true" t="shared" si="1" ref="D26:D33">C26*100/B26</f>
        <v>100</v>
      </c>
    </row>
    <row r="27" spans="1:4" ht="15.75">
      <c r="A27" s="1" t="s">
        <v>66</v>
      </c>
      <c r="B27" s="8">
        <v>862.4</v>
      </c>
      <c r="C27" s="8">
        <v>661.2</v>
      </c>
      <c r="D27" s="14">
        <f t="shared" si="1"/>
        <v>76.66975881261595</v>
      </c>
    </row>
    <row r="28" spans="1:4" ht="15.75" hidden="1">
      <c r="A28" s="1" t="s">
        <v>67</v>
      </c>
      <c r="B28" s="8">
        <v>0</v>
      </c>
      <c r="C28" s="8">
        <v>0</v>
      </c>
      <c r="D28" s="14" t="e">
        <f t="shared" si="1"/>
        <v>#DIV/0!</v>
      </c>
    </row>
    <row r="29" spans="1:4" ht="15.75">
      <c r="A29" s="1" t="s">
        <v>68</v>
      </c>
      <c r="B29" s="8">
        <v>8</v>
      </c>
      <c r="C29" s="8">
        <v>7.8</v>
      </c>
      <c r="D29" s="14">
        <f t="shared" si="1"/>
        <v>97.5</v>
      </c>
    </row>
    <row r="30" spans="1:4" ht="15.75">
      <c r="A30" s="1" t="s">
        <v>14</v>
      </c>
      <c r="B30" s="8">
        <v>193.7</v>
      </c>
      <c r="C30" s="8">
        <v>140.2</v>
      </c>
      <c r="D30" s="14">
        <f t="shared" si="1"/>
        <v>72.37996902426433</v>
      </c>
    </row>
    <row r="31" spans="1:4" ht="15.75">
      <c r="A31" s="1" t="s">
        <v>79</v>
      </c>
      <c r="B31" s="8">
        <v>20.5</v>
      </c>
      <c r="C31" s="8">
        <v>0</v>
      </c>
      <c r="D31" s="14">
        <f t="shared" si="1"/>
        <v>0</v>
      </c>
    </row>
    <row r="32" spans="1:4" ht="15.75">
      <c r="A32" s="4" t="s">
        <v>71</v>
      </c>
      <c r="B32" s="8">
        <v>1172.5</v>
      </c>
      <c r="C32" s="8">
        <v>688.4</v>
      </c>
      <c r="D32" s="14">
        <f t="shared" si="1"/>
        <v>58.71215351812367</v>
      </c>
    </row>
    <row r="33" spans="1:4" ht="15.75">
      <c r="A33" s="4" t="s">
        <v>72</v>
      </c>
      <c r="B33" s="8">
        <v>1055.5</v>
      </c>
      <c r="C33" s="8">
        <v>317.8</v>
      </c>
      <c r="D33" s="14">
        <f t="shared" si="1"/>
        <v>30.108953102794885</v>
      </c>
    </row>
    <row r="34" spans="1:4" ht="15.75">
      <c r="A34" s="1" t="s">
        <v>18</v>
      </c>
      <c r="B34" s="8">
        <v>2985.2</v>
      </c>
      <c r="C34" s="8">
        <v>2242.6</v>
      </c>
      <c r="D34" s="14">
        <f>C34*100/B34</f>
        <v>75.12394479431865</v>
      </c>
    </row>
    <row r="35" spans="1:4" ht="15.75" hidden="1">
      <c r="A35" s="1" t="s">
        <v>19</v>
      </c>
      <c r="B35" s="8">
        <v>0</v>
      </c>
      <c r="C35" s="8">
        <v>0</v>
      </c>
      <c r="D35" s="14">
        <v>0</v>
      </c>
    </row>
    <row r="36" spans="1:4" ht="15.75">
      <c r="A36" s="2" t="s">
        <v>23</v>
      </c>
      <c r="B36" s="7">
        <f>B23</f>
        <v>7707.7</v>
      </c>
      <c r="C36" s="7">
        <f>C23</f>
        <v>4971.3</v>
      </c>
      <c r="D36" s="29">
        <f>C36*100/B36</f>
        <v>64.49783982251515</v>
      </c>
    </row>
    <row r="37" spans="1:4" ht="15.75">
      <c r="A37" s="6" t="s">
        <v>61</v>
      </c>
      <c r="B37" s="30">
        <f>B22-B36</f>
        <v>-627.1999999999998</v>
      </c>
      <c r="C37" s="30">
        <f>C22-C36</f>
        <v>138.79999999999927</v>
      </c>
      <c r="D37" s="14" t="s">
        <v>43</v>
      </c>
    </row>
    <row r="39" spans="1:4" s="3" customFormat="1" ht="12.75">
      <c r="A39"/>
      <c r="B39"/>
      <c r="C39"/>
      <c r="D39" s="11"/>
    </row>
    <row r="40" spans="1:4" s="3" customFormat="1" ht="12.75">
      <c r="A40"/>
      <c r="B40"/>
      <c r="C40"/>
      <c r="D40" s="1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1">
      <selection activeCell="A26" sqref="A26:IV26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59</v>
      </c>
      <c r="C3" s="10" t="s">
        <v>81</v>
      </c>
      <c r="D3" s="13" t="s">
        <v>31</v>
      </c>
    </row>
    <row r="4" spans="1:4" s="18" customFormat="1" ht="15.75">
      <c r="A4" s="15" t="s">
        <v>24</v>
      </c>
      <c r="B4" s="16">
        <f>SUM(B12+B10+B9+B8+B7+B6+B13)</f>
        <v>1315.1000000000001</v>
      </c>
      <c r="C4" s="16">
        <f>SUM(C6:C13)</f>
        <v>2015.9</v>
      </c>
      <c r="D4" s="17">
        <f>C4*100/B4</f>
        <v>153.28872329100446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396</v>
      </c>
      <c r="C6" s="8">
        <v>473.8</v>
      </c>
      <c r="D6" s="14">
        <f aca="true" t="shared" si="0" ref="D6:D23">C6*100/B6</f>
        <v>119.64646464646465</v>
      </c>
    </row>
    <row r="7" spans="1:4" ht="15.75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176</v>
      </c>
      <c r="C8" s="8">
        <v>156.9</v>
      </c>
      <c r="D8" s="14">
        <f t="shared" si="0"/>
        <v>89.14772727272727</v>
      </c>
    </row>
    <row r="9" spans="1:4" ht="15.75">
      <c r="A9" s="1" t="s">
        <v>2</v>
      </c>
      <c r="B9" s="8">
        <v>619.2</v>
      </c>
      <c r="C9" s="8">
        <v>1121.2</v>
      </c>
      <c r="D9" s="14">
        <f t="shared" si="0"/>
        <v>181.0723514211886</v>
      </c>
    </row>
    <row r="10" spans="1:4" ht="15.75">
      <c r="A10" s="1" t="s">
        <v>74</v>
      </c>
      <c r="B10" s="8">
        <v>0</v>
      </c>
      <c r="C10" s="8">
        <v>15.8</v>
      </c>
      <c r="D10" s="14"/>
    </row>
    <row r="11" spans="1:4" ht="15.75">
      <c r="A11" s="1" t="s">
        <v>78</v>
      </c>
      <c r="B11" s="8"/>
      <c r="C11" s="8">
        <v>29.7</v>
      </c>
      <c r="D11" s="14"/>
    </row>
    <row r="12" spans="1:4" ht="15.75">
      <c r="A12" s="1" t="s">
        <v>4</v>
      </c>
      <c r="B12" s="8">
        <v>0</v>
      </c>
      <c r="C12" s="8">
        <v>4</v>
      </c>
      <c r="D12" s="14"/>
    </row>
    <row r="13" spans="1:4" ht="15.75">
      <c r="A13" s="1" t="s">
        <v>75</v>
      </c>
      <c r="B13" s="8">
        <v>123.9</v>
      </c>
      <c r="C13" s="8">
        <v>214.5</v>
      </c>
      <c r="D13" s="14">
        <f t="shared" si="0"/>
        <v>173.1234866828087</v>
      </c>
    </row>
    <row r="14" spans="1:4" s="18" customFormat="1" ht="15.75">
      <c r="A14" s="15" t="s">
        <v>39</v>
      </c>
      <c r="B14" s="16">
        <f>B15+B18</f>
        <v>5672.6</v>
      </c>
      <c r="C14" s="16">
        <f>C15+C18</f>
        <v>5672.6</v>
      </c>
      <c r="D14" s="17">
        <f t="shared" si="0"/>
        <v>100</v>
      </c>
    </row>
    <row r="15" spans="1:4" s="3" customFormat="1" ht="31.5">
      <c r="A15" s="4" t="s">
        <v>32</v>
      </c>
      <c r="B15" s="8">
        <v>4897.8</v>
      </c>
      <c r="C15" s="8">
        <v>4897.8</v>
      </c>
      <c r="D15" s="14">
        <f t="shared" si="0"/>
        <v>100</v>
      </c>
    </row>
    <row r="16" spans="1:4" ht="31.5" hidden="1">
      <c r="A16" s="4" t="s">
        <v>5</v>
      </c>
      <c r="B16" s="8">
        <v>0</v>
      </c>
      <c r="C16" s="8">
        <v>0</v>
      </c>
      <c r="D16" s="14" t="e">
        <f t="shared" si="0"/>
        <v>#DIV/0!</v>
      </c>
    </row>
    <row r="17" spans="1:4" ht="47.25" hidden="1">
      <c r="A17" s="4" t="s">
        <v>70</v>
      </c>
      <c r="B17" s="8"/>
      <c r="C17" s="8"/>
      <c r="D17" s="14" t="e">
        <f t="shared" si="0"/>
        <v>#DIV/0!</v>
      </c>
    </row>
    <row r="18" spans="1:4" ht="47.25">
      <c r="A18" s="4" t="s">
        <v>70</v>
      </c>
      <c r="B18" s="8">
        <v>774.8</v>
      </c>
      <c r="C18" s="8">
        <v>774.8</v>
      </c>
      <c r="D18" s="14">
        <f t="shared" si="0"/>
        <v>100</v>
      </c>
    </row>
    <row r="19" spans="1:4" s="22" customFormat="1" ht="15.75">
      <c r="A19" s="19" t="s">
        <v>7</v>
      </c>
      <c r="B19" s="20">
        <f>B20+B21</f>
        <v>201.7</v>
      </c>
      <c r="C19" s="20">
        <f>C20+C21</f>
        <v>201.7</v>
      </c>
      <c r="D19" s="21">
        <f t="shared" si="0"/>
        <v>100</v>
      </c>
    </row>
    <row r="20" spans="1:4" ht="15.75">
      <c r="A20" s="1" t="s">
        <v>8</v>
      </c>
      <c r="B20" s="8">
        <v>193.7</v>
      </c>
      <c r="C20" s="8">
        <v>193.7</v>
      </c>
      <c r="D20" s="14">
        <f t="shared" si="0"/>
        <v>100</v>
      </c>
    </row>
    <row r="21" spans="1:4" ht="15.75">
      <c r="A21" s="1" t="s">
        <v>9</v>
      </c>
      <c r="B21" s="8">
        <v>8</v>
      </c>
      <c r="C21" s="8">
        <v>8</v>
      </c>
      <c r="D21" s="14">
        <f t="shared" si="0"/>
        <v>100</v>
      </c>
    </row>
    <row r="22" spans="1:4" s="3" customFormat="1" ht="21" customHeight="1">
      <c r="A22" s="15" t="s">
        <v>10</v>
      </c>
      <c r="B22" s="16">
        <f>B4+B14+B19</f>
        <v>7189.400000000001</v>
      </c>
      <c r="C22" s="16">
        <f>C4+C14+C19</f>
        <v>7890.2</v>
      </c>
      <c r="D22" s="17">
        <f>C22*100/B22</f>
        <v>109.7476840904665</v>
      </c>
    </row>
    <row r="23" spans="1:4" s="3" customFormat="1" ht="15.75">
      <c r="A23" s="2" t="s">
        <v>11</v>
      </c>
      <c r="B23" s="7">
        <f>SUM(B24:B34)</f>
        <v>7862.400000000001</v>
      </c>
      <c r="C23" s="7">
        <f>SUM(C24:C34)</f>
        <v>7138.999999999999</v>
      </c>
      <c r="D23" s="12">
        <f t="shared" si="0"/>
        <v>90.79924704924703</v>
      </c>
    </row>
    <row r="24" spans="1:4" ht="15.75">
      <c r="A24" s="1" t="s">
        <v>64</v>
      </c>
      <c r="B24" s="8">
        <v>1488.7</v>
      </c>
      <c r="C24" s="8">
        <v>1298.2</v>
      </c>
      <c r="D24" s="14">
        <f>C24*100/B24</f>
        <v>87.20360045677437</v>
      </c>
    </row>
    <row r="25" spans="1:4" ht="15.75" hidden="1">
      <c r="A25" s="1" t="s">
        <v>65</v>
      </c>
      <c r="B25" s="8">
        <v>0</v>
      </c>
      <c r="C25" s="8">
        <v>0</v>
      </c>
      <c r="D25" s="14">
        <v>0</v>
      </c>
    </row>
    <row r="26" spans="1:4" ht="15.75" customHeight="1">
      <c r="A26" s="1" t="s">
        <v>55</v>
      </c>
      <c r="B26" s="8">
        <v>21.5</v>
      </c>
      <c r="C26" s="8">
        <v>21.5</v>
      </c>
      <c r="D26" s="14">
        <f aca="true" t="shared" si="1" ref="D26:D33">C26*100/B26</f>
        <v>100</v>
      </c>
    </row>
    <row r="27" spans="1:4" ht="15.75">
      <c r="A27" s="1" t="s">
        <v>66</v>
      </c>
      <c r="B27" s="8">
        <v>943.2</v>
      </c>
      <c r="C27" s="8">
        <v>932.5</v>
      </c>
      <c r="D27" s="14">
        <f t="shared" si="1"/>
        <v>98.86556403731976</v>
      </c>
    </row>
    <row r="28" spans="1:4" ht="15.75" hidden="1">
      <c r="A28" s="1" t="s">
        <v>67</v>
      </c>
      <c r="B28" s="8">
        <v>0</v>
      </c>
      <c r="C28" s="8">
        <v>0</v>
      </c>
      <c r="D28" s="14" t="e">
        <f t="shared" si="1"/>
        <v>#DIV/0!</v>
      </c>
    </row>
    <row r="29" spans="1:4" ht="15.75">
      <c r="A29" s="1" t="s">
        <v>68</v>
      </c>
      <c r="B29" s="8">
        <v>8</v>
      </c>
      <c r="C29" s="8">
        <v>8</v>
      </c>
      <c r="D29" s="14">
        <f t="shared" si="1"/>
        <v>100</v>
      </c>
    </row>
    <row r="30" spans="1:4" ht="15.75">
      <c r="A30" s="1" t="s">
        <v>14</v>
      </c>
      <c r="B30" s="8">
        <v>193.7</v>
      </c>
      <c r="C30" s="8">
        <v>193.7</v>
      </c>
      <c r="D30" s="14">
        <f t="shared" si="1"/>
        <v>100</v>
      </c>
    </row>
    <row r="31" spans="1:4" ht="15.75">
      <c r="A31" s="1" t="s">
        <v>79</v>
      </c>
      <c r="B31" s="8">
        <v>20.5</v>
      </c>
      <c r="C31" s="8">
        <v>15.8</v>
      </c>
      <c r="D31" s="14">
        <f t="shared" si="1"/>
        <v>77.07317073170732</v>
      </c>
    </row>
    <row r="32" spans="1:4" ht="15.75">
      <c r="A32" s="4" t="s">
        <v>71</v>
      </c>
      <c r="B32" s="8">
        <v>1151.2</v>
      </c>
      <c r="C32" s="8">
        <v>1121.2</v>
      </c>
      <c r="D32" s="14">
        <f t="shared" si="1"/>
        <v>97.3940236275191</v>
      </c>
    </row>
    <row r="33" spans="1:4" ht="15.75">
      <c r="A33" s="4" t="s">
        <v>72</v>
      </c>
      <c r="B33" s="8">
        <v>1050.4</v>
      </c>
      <c r="C33" s="8">
        <v>562.9</v>
      </c>
      <c r="D33" s="14">
        <f t="shared" si="1"/>
        <v>53.589108910891085</v>
      </c>
    </row>
    <row r="34" spans="1:4" ht="15.75">
      <c r="A34" s="1" t="s">
        <v>18</v>
      </c>
      <c r="B34" s="8">
        <v>2985.2</v>
      </c>
      <c r="C34" s="8">
        <v>2985.2</v>
      </c>
      <c r="D34" s="14">
        <f>C34*100/B34</f>
        <v>100</v>
      </c>
    </row>
    <row r="35" spans="1:4" ht="15.75" hidden="1">
      <c r="A35" s="1" t="s">
        <v>19</v>
      </c>
      <c r="B35" s="8">
        <v>0</v>
      </c>
      <c r="C35" s="8">
        <v>0</v>
      </c>
      <c r="D35" s="14">
        <v>0</v>
      </c>
    </row>
    <row r="36" spans="1:4" ht="15.75">
      <c r="A36" s="2" t="s">
        <v>23</v>
      </c>
      <c r="B36" s="7">
        <f>B23</f>
        <v>7862.400000000001</v>
      </c>
      <c r="C36" s="7">
        <f>C23</f>
        <v>7138.999999999999</v>
      </c>
      <c r="D36" s="29">
        <f>C36*100/B36</f>
        <v>90.79924704924703</v>
      </c>
    </row>
    <row r="37" spans="1:4" ht="15.75">
      <c r="A37" s="6" t="s">
        <v>61</v>
      </c>
      <c r="B37" s="30">
        <f>B22-B36</f>
        <v>-673</v>
      </c>
      <c r="C37" s="30">
        <f>C22-C36</f>
        <v>751.2000000000007</v>
      </c>
      <c r="D37" s="14" t="s">
        <v>43</v>
      </c>
    </row>
    <row r="39" spans="1:4" s="3" customFormat="1" ht="12.75">
      <c r="A39"/>
      <c r="B39"/>
      <c r="C39"/>
      <c r="D39" s="11"/>
    </row>
    <row r="40" spans="1:4" s="3" customFormat="1" ht="12.75">
      <c r="A40"/>
      <c r="B40"/>
      <c r="C40"/>
      <c r="D40" s="1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80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26">
        <v>475918.69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82</v>
      </c>
      <c r="C3" s="10" t="s">
        <v>83</v>
      </c>
      <c r="D3" s="13" t="s">
        <v>31</v>
      </c>
    </row>
    <row r="4" spans="1:4" s="18" customFormat="1" ht="15.75">
      <c r="A4" s="15" t="s">
        <v>24</v>
      </c>
      <c r="B4" s="16">
        <f>B6+B8+B9+B13</f>
        <v>1614.8000000000002</v>
      </c>
      <c r="C4" s="16">
        <f>C6+C8+C9+C13</f>
        <v>584.4</v>
      </c>
      <c r="D4" s="17">
        <f>D6+D8+D9+D13</f>
        <v>63.66091853342742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472</v>
      </c>
      <c r="C6" s="8">
        <v>99.8</v>
      </c>
      <c r="D6" s="14">
        <f aca="true" t="shared" si="0" ref="D6:D23">C6*100/B6</f>
        <v>21.14406779661017</v>
      </c>
    </row>
    <row r="7" spans="1:4" ht="15.75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187.2</v>
      </c>
      <c r="C8" s="8">
        <v>6.6</v>
      </c>
      <c r="D8" s="14">
        <f t="shared" si="0"/>
        <v>3.525641025641026</v>
      </c>
    </row>
    <row r="9" spans="1:4" ht="15.75">
      <c r="A9" s="1" t="s">
        <v>2</v>
      </c>
      <c r="B9" s="8">
        <v>955.6</v>
      </c>
      <c r="C9" s="8">
        <v>372.6</v>
      </c>
      <c r="D9" s="14">
        <f t="shared" si="0"/>
        <v>38.991209711176225</v>
      </c>
    </row>
    <row r="10" spans="1:4" ht="15.75" hidden="1">
      <c r="A10" s="1" t="s">
        <v>74</v>
      </c>
      <c r="B10" s="8">
        <v>0</v>
      </c>
      <c r="C10" s="8">
        <v>15.8</v>
      </c>
      <c r="D10" s="14"/>
    </row>
    <row r="11" spans="1:4" ht="15.75" hidden="1">
      <c r="A11" s="1" t="s">
        <v>78</v>
      </c>
      <c r="B11" s="8"/>
      <c r="C11" s="8">
        <v>29.7</v>
      </c>
      <c r="D11" s="14"/>
    </row>
    <row r="12" spans="1:4" ht="15.75" hidden="1">
      <c r="A12" s="1" t="s">
        <v>4</v>
      </c>
      <c r="B12" s="8">
        <v>0</v>
      </c>
      <c r="C12" s="8">
        <v>0</v>
      </c>
      <c r="D12" s="14"/>
    </row>
    <row r="13" spans="1:4" ht="15.75">
      <c r="A13" s="1" t="s">
        <v>75</v>
      </c>
      <c r="B13" s="8"/>
      <c r="C13" s="8">
        <v>105.4</v>
      </c>
      <c r="D13" s="14"/>
    </row>
    <row r="14" spans="1:4" s="18" customFormat="1" ht="15.75">
      <c r="A14" s="15" t="s">
        <v>39</v>
      </c>
      <c r="B14" s="16">
        <f>B15+B18</f>
        <v>2468.4</v>
      </c>
      <c r="C14" s="16">
        <f>C15+C18</f>
        <v>388.3</v>
      </c>
      <c r="D14" s="17">
        <f t="shared" si="0"/>
        <v>15.730837789661319</v>
      </c>
    </row>
    <row r="15" spans="1:4" s="3" customFormat="1" ht="31.5">
      <c r="A15" s="4" t="s">
        <v>32</v>
      </c>
      <c r="B15" s="8">
        <v>2468.4</v>
      </c>
      <c r="C15" s="8">
        <v>388.3</v>
      </c>
      <c r="D15" s="14">
        <f t="shared" si="0"/>
        <v>15.730837789661319</v>
      </c>
    </row>
    <row r="16" spans="1:4" ht="31.5" hidden="1">
      <c r="A16" s="4" t="s">
        <v>5</v>
      </c>
      <c r="B16" s="8">
        <v>0</v>
      </c>
      <c r="C16" s="8">
        <v>0</v>
      </c>
      <c r="D16" s="14" t="e">
        <f t="shared" si="0"/>
        <v>#DIV/0!</v>
      </c>
    </row>
    <row r="17" spans="1:4" ht="47.25" hidden="1">
      <c r="A17" s="4" t="s">
        <v>70</v>
      </c>
      <c r="B17" s="8"/>
      <c r="C17" s="8"/>
      <c r="D17" s="14" t="e">
        <f t="shared" si="0"/>
        <v>#DIV/0!</v>
      </c>
    </row>
    <row r="18" spans="1:4" ht="47.25" hidden="1">
      <c r="A18" s="4" t="s">
        <v>70</v>
      </c>
      <c r="B18" s="8"/>
      <c r="C18" s="8"/>
      <c r="D18" s="14"/>
    </row>
    <row r="19" spans="1:4" s="22" customFormat="1" ht="15.75">
      <c r="A19" s="19" t="s">
        <v>7</v>
      </c>
      <c r="B19" s="20">
        <f>B20+B21</f>
        <v>196.1</v>
      </c>
      <c r="C19" s="20">
        <f>C20+C21</f>
        <v>55</v>
      </c>
      <c r="D19" s="21">
        <f t="shared" si="0"/>
        <v>28.04691483936767</v>
      </c>
    </row>
    <row r="20" spans="1:4" ht="15.75">
      <c r="A20" s="1" t="s">
        <v>8</v>
      </c>
      <c r="B20" s="8">
        <v>188.1</v>
      </c>
      <c r="C20" s="8">
        <v>47</v>
      </c>
      <c r="D20" s="14">
        <f t="shared" si="0"/>
        <v>24.986709197235513</v>
      </c>
    </row>
    <row r="21" spans="1:4" ht="15.75">
      <c r="A21" s="1" t="s">
        <v>9</v>
      </c>
      <c r="B21" s="8">
        <v>8</v>
      </c>
      <c r="C21" s="8">
        <v>8</v>
      </c>
      <c r="D21" s="14">
        <f t="shared" si="0"/>
        <v>100</v>
      </c>
    </row>
    <row r="22" spans="1:4" s="3" customFormat="1" ht="21" customHeight="1">
      <c r="A22" s="15" t="s">
        <v>10</v>
      </c>
      <c r="B22" s="16">
        <f>B4+B14+B19</f>
        <v>4279.3</v>
      </c>
      <c r="C22" s="16">
        <f>C4+C14+C19</f>
        <v>1027.7</v>
      </c>
      <c r="D22" s="17">
        <f>C22*100/B22</f>
        <v>24.01561002967775</v>
      </c>
    </row>
    <row r="23" spans="1:4" s="3" customFormat="1" ht="15.75">
      <c r="A23" s="31" t="s">
        <v>11</v>
      </c>
      <c r="B23" s="32">
        <f>B24+B27+B29+B30+B31+B32+B33+B34</f>
        <v>4611.4</v>
      </c>
      <c r="C23" s="32">
        <f>SUM(C24:C34)</f>
        <v>1123.6000000000001</v>
      </c>
      <c r="D23" s="33">
        <f t="shared" si="0"/>
        <v>24.365702389729805</v>
      </c>
    </row>
    <row r="24" spans="1:4" ht="15.75">
      <c r="A24" s="1" t="s">
        <v>64</v>
      </c>
      <c r="B24" s="8">
        <v>1028.2</v>
      </c>
      <c r="C24" s="8">
        <v>217.4</v>
      </c>
      <c r="D24" s="14">
        <f>C24*100/B24</f>
        <v>21.14374635284964</v>
      </c>
    </row>
    <row r="25" spans="1:4" ht="15.75" hidden="1">
      <c r="A25" s="1" t="s">
        <v>65</v>
      </c>
      <c r="B25" s="8">
        <v>0</v>
      </c>
      <c r="C25" s="8">
        <v>0</v>
      </c>
      <c r="D25" s="14">
        <v>0</v>
      </c>
    </row>
    <row r="26" spans="1:4" ht="15.75" customHeight="1" hidden="1">
      <c r="A26" s="1" t="s">
        <v>55</v>
      </c>
      <c r="B26" s="8">
        <v>0</v>
      </c>
      <c r="C26" s="8">
        <v>0</v>
      </c>
      <c r="D26" s="14" t="e">
        <f aca="true" t="shared" si="1" ref="D26:D33">C26*100/B26</f>
        <v>#DIV/0!</v>
      </c>
    </row>
    <row r="27" spans="1:4" ht="15.75">
      <c r="A27" s="1" t="s">
        <v>66</v>
      </c>
      <c r="B27" s="8">
        <v>1017.2</v>
      </c>
      <c r="C27" s="8">
        <v>215.9</v>
      </c>
      <c r="D27" s="14">
        <f t="shared" si="1"/>
        <v>21.224931183641367</v>
      </c>
    </row>
    <row r="28" spans="1:4" ht="15.75" hidden="1">
      <c r="A28" s="1" t="s">
        <v>67</v>
      </c>
      <c r="B28" s="8">
        <v>0</v>
      </c>
      <c r="C28" s="8">
        <v>0</v>
      </c>
      <c r="D28" s="14" t="e">
        <f t="shared" si="1"/>
        <v>#DIV/0!</v>
      </c>
    </row>
    <row r="29" spans="1:4" ht="15.75">
      <c r="A29" s="1" t="s">
        <v>68</v>
      </c>
      <c r="B29" s="8">
        <v>8</v>
      </c>
      <c r="C29" s="8">
        <v>1</v>
      </c>
      <c r="D29" s="14">
        <f t="shared" si="1"/>
        <v>12.5</v>
      </c>
    </row>
    <row r="30" spans="1:4" ht="15.75">
      <c r="A30" s="1" t="s">
        <v>14</v>
      </c>
      <c r="B30" s="8">
        <v>188.1</v>
      </c>
      <c r="C30" s="8">
        <v>35</v>
      </c>
      <c r="D30" s="14">
        <f t="shared" si="1"/>
        <v>18.607123870281765</v>
      </c>
    </row>
    <row r="31" spans="1:4" ht="15.75">
      <c r="A31" s="1" t="s">
        <v>79</v>
      </c>
      <c r="B31" s="8">
        <v>40</v>
      </c>
      <c r="C31" s="8">
        <v>0</v>
      </c>
      <c r="D31" s="14">
        <f t="shared" si="1"/>
        <v>0</v>
      </c>
    </row>
    <row r="32" spans="1:4" ht="15.75">
      <c r="A32" s="4" t="s">
        <v>71</v>
      </c>
      <c r="B32" s="8">
        <v>898</v>
      </c>
      <c r="C32" s="8">
        <v>218.9</v>
      </c>
      <c r="D32" s="14">
        <f t="shared" si="1"/>
        <v>24.37639198218263</v>
      </c>
    </row>
    <row r="33" spans="1:4" ht="15.75">
      <c r="A33" s="4" t="s">
        <v>72</v>
      </c>
      <c r="B33" s="8">
        <v>242.5</v>
      </c>
      <c r="C33" s="8">
        <v>138.1</v>
      </c>
      <c r="D33" s="14">
        <f t="shared" si="1"/>
        <v>56.94845360824742</v>
      </c>
    </row>
    <row r="34" spans="1:4" ht="15.75">
      <c r="A34" s="1" t="s">
        <v>18</v>
      </c>
      <c r="B34" s="8">
        <v>1189.4</v>
      </c>
      <c r="C34" s="8">
        <v>297.3</v>
      </c>
      <c r="D34" s="14">
        <f>C34*100/B34</f>
        <v>24.995796199764584</v>
      </c>
    </row>
    <row r="35" spans="1:4" ht="15.75" hidden="1">
      <c r="A35" s="1" t="s">
        <v>19</v>
      </c>
      <c r="B35" s="8">
        <v>0</v>
      </c>
      <c r="C35" s="8">
        <v>0</v>
      </c>
      <c r="D35" s="14">
        <v>0</v>
      </c>
    </row>
    <row r="36" spans="1:4" ht="15.75">
      <c r="A36" s="2" t="s">
        <v>23</v>
      </c>
      <c r="B36" s="7">
        <f>B23</f>
        <v>4611.4</v>
      </c>
      <c r="C36" s="7">
        <f>C23</f>
        <v>1123.6000000000001</v>
      </c>
      <c r="D36" s="29">
        <f>C36*100/B36</f>
        <v>24.365702389729805</v>
      </c>
    </row>
    <row r="37" spans="1:4" ht="15.75">
      <c r="A37" s="6" t="s">
        <v>61</v>
      </c>
      <c r="B37" s="30">
        <f>B22-B36</f>
        <v>-332.09999999999945</v>
      </c>
      <c r="C37" s="30">
        <f>C22-C36</f>
        <v>-95.90000000000009</v>
      </c>
      <c r="D37" s="14" t="s">
        <v>43</v>
      </c>
    </row>
    <row r="39" spans="1:4" s="3" customFormat="1" ht="12.75">
      <c r="A39"/>
      <c r="B39"/>
      <c r="C39"/>
      <c r="D39" s="11"/>
    </row>
    <row r="40" spans="1:4" s="3" customFormat="1" ht="12.75">
      <c r="A40"/>
      <c r="B40"/>
      <c r="C40"/>
      <c r="D40" s="1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26">
        <v>80913.78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82</v>
      </c>
      <c r="C3" s="10" t="s">
        <v>83</v>
      </c>
      <c r="D3" s="13" t="s">
        <v>31</v>
      </c>
    </row>
    <row r="4" spans="1:4" s="18" customFormat="1" ht="15.75">
      <c r="A4" s="15" t="s">
        <v>24</v>
      </c>
      <c r="B4" s="16">
        <f>B6+B8+B9+B14</f>
        <v>1720.2000000000003</v>
      </c>
      <c r="C4" s="16">
        <f>C6+C8+C9+C13+C14</f>
        <v>981.2</v>
      </c>
      <c r="D4" s="17">
        <f>D6+D8+D9+D14</f>
        <v>249.67791523456762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472</v>
      </c>
      <c r="C6" s="8">
        <v>242.5</v>
      </c>
      <c r="D6" s="14">
        <f aca="true" t="shared" si="0" ref="D6:D24">C6*100/B6</f>
        <v>51.3771186440678</v>
      </c>
    </row>
    <row r="7" spans="1:4" ht="15.75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187.2</v>
      </c>
      <c r="C8" s="8">
        <v>10.1</v>
      </c>
      <c r="D8" s="14">
        <f t="shared" si="0"/>
        <v>5.395299145299146</v>
      </c>
    </row>
    <row r="9" spans="1:4" ht="15.75">
      <c r="A9" s="1" t="s">
        <v>2</v>
      </c>
      <c r="B9" s="8">
        <v>955.6</v>
      </c>
      <c r="C9" s="8">
        <v>586.8</v>
      </c>
      <c r="D9" s="14">
        <f t="shared" si="0"/>
        <v>61.406446211804095</v>
      </c>
    </row>
    <row r="10" spans="1:4" ht="15.75" hidden="1">
      <c r="A10" s="1" t="s">
        <v>74</v>
      </c>
      <c r="B10" s="8">
        <v>0</v>
      </c>
      <c r="C10" s="8">
        <v>15.8</v>
      </c>
      <c r="D10" s="14" t="e">
        <f t="shared" si="0"/>
        <v>#DIV/0!</v>
      </c>
    </row>
    <row r="11" spans="1:4" ht="15.75" hidden="1">
      <c r="A11" s="1" t="s">
        <v>78</v>
      </c>
      <c r="B11" s="8"/>
      <c r="C11" s="8">
        <v>29.7</v>
      </c>
      <c r="D11" s="14" t="e">
        <f t="shared" si="0"/>
        <v>#DIV/0!</v>
      </c>
    </row>
    <row r="12" spans="1:4" ht="15.75" hidden="1">
      <c r="A12" s="1" t="s">
        <v>4</v>
      </c>
      <c r="B12" s="8">
        <v>0</v>
      </c>
      <c r="C12" s="8">
        <v>0</v>
      </c>
      <c r="D12" s="14" t="e">
        <f t="shared" si="0"/>
        <v>#DIV/0!</v>
      </c>
    </row>
    <row r="13" spans="1:4" s="36" customFormat="1" ht="15.75">
      <c r="A13" s="34" t="s">
        <v>74</v>
      </c>
      <c r="B13" s="35">
        <v>0</v>
      </c>
      <c r="C13" s="35">
        <v>3.2</v>
      </c>
      <c r="D13" s="14">
        <v>0</v>
      </c>
    </row>
    <row r="14" spans="1:4" ht="15.75">
      <c r="A14" s="1" t="s">
        <v>75</v>
      </c>
      <c r="B14" s="8">
        <v>105.4</v>
      </c>
      <c r="C14" s="8">
        <v>138.6</v>
      </c>
      <c r="D14" s="14">
        <f t="shared" si="0"/>
        <v>131.49905123339659</v>
      </c>
    </row>
    <row r="15" spans="1:4" s="18" customFormat="1" ht="15.75">
      <c r="A15" s="15" t="s">
        <v>39</v>
      </c>
      <c r="B15" s="16">
        <f>B16+B19</f>
        <v>4432.8</v>
      </c>
      <c r="C15" s="16">
        <f>C16+C19</f>
        <v>1200.3999999999999</v>
      </c>
      <c r="D15" s="17">
        <f>C15*100/B15</f>
        <v>27.079949467605122</v>
      </c>
    </row>
    <row r="16" spans="1:4" s="3" customFormat="1" ht="31.5">
      <c r="A16" s="4" t="s">
        <v>32</v>
      </c>
      <c r="B16" s="8">
        <v>2468.4</v>
      </c>
      <c r="C16" s="8">
        <v>1005.3</v>
      </c>
      <c r="D16" s="14">
        <f t="shared" si="0"/>
        <v>40.72678658240155</v>
      </c>
    </row>
    <row r="17" spans="1:4" ht="47.25" hidden="1">
      <c r="A17" s="4" t="s">
        <v>5</v>
      </c>
      <c r="B17" s="8">
        <v>0</v>
      </c>
      <c r="C17" s="8">
        <v>0</v>
      </c>
      <c r="D17" s="14" t="e">
        <f t="shared" si="0"/>
        <v>#DIV/0!</v>
      </c>
    </row>
    <row r="18" spans="1:4" ht="47.25" hidden="1">
      <c r="A18" s="4" t="s">
        <v>70</v>
      </c>
      <c r="B18" s="8"/>
      <c r="C18" s="8"/>
      <c r="D18" s="14" t="e">
        <f t="shared" si="0"/>
        <v>#DIV/0!</v>
      </c>
    </row>
    <row r="19" spans="1:4" ht="47.25">
      <c r="A19" s="4" t="s">
        <v>70</v>
      </c>
      <c r="B19" s="8">
        <v>1964.4</v>
      </c>
      <c r="C19" s="8">
        <v>195.1</v>
      </c>
      <c r="D19" s="14">
        <f t="shared" si="0"/>
        <v>9.931785787008755</v>
      </c>
    </row>
    <row r="20" spans="1:4" s="22" customFormat="1" ht="15.75">
      <c r="A20" s="19" t="s">
        <v>7</v>
      </c>
      <c r="B20" s="20">
        <f>B21+B22</f>
        <v>196.1</v>
      </c>
      <c r="C20" s="20">
        <f>C21+C22</f>
        <v>102</v>
      </c>
      <c r="D20" s="21">
        <f t="shared" si="0"/>
        <v>52.01427842937277</v>
      </c>
    </row>
    <row r="21" spans="1:4" ht="15.75">
      <c r="A21" s="1" t="s">
        <v>8</v>
      </c>
      <c r="B21" s="8">
        <v>188.1</v>
      </c>
      <c r="C21" s="8">
        <v>94</v>
      </c>
      <c r="D21" s="14">
        <f t="shared" si="0"/>
        <v>49.973418394471025</v>
      </c>
    </row>
    <row r="22" spans="1:4" ht="15.75">
      <c r="A22" s="1" t="s">
        <v>9</v>
      </c>
      <c r="B22" s="8">
        <v>8</v>
      </c>
      <c r="C22" s="8">
        <v>8</v>
      </c>
      <c r="D22" s="14">
        <f t="shared" si="0"/>
        <v>100</v>
      </c>
    </row>
    <row r="23" spans="1:4" s="3" customFormat="1" ht="21" customHeight="1">
      <c r="A23" s="15" t="s">
        <v>10</v>
      </c>
      <c r="B23" s="16">
        <f>B4+B15+B20</f>
        <v>6349.1</v>
      </c>
      <c r="C23" s="16">
        <f>C4+C15+C20</f>
        <v>2283.6</v>
      </c>
      <c r="D23" s="17">
        <f>C23*100/B23</f>
        <v>35.967302452316076</v>
      </c>
    </row>
    <row r="24" spans="1:4" s="3" customFormat="1" ht="15.75">
      <c r="A24" s="31" t="s">
        <v>11</v>
      </c>
      <c r="B24" s="32">
        <f>B25+B28+B30+B31+B32+B33+B34+B35</f>
        <v>7449.700000000001</v>
      </c>
      <c r="C24" s="32">
        <f>SUM(C25:C35)</f>
        <v>2740.9000000000005</v>
      </c>
      <c r="D24" s="33">
        <f t="shared" si="0"/>
        <v>36.792085587339095</v>
      </c>
    </row>
    <row r="25" spans="1:4" ht="15.75">
      <c r="A25" s="1" t="s">
        <v>64</v>
      </c>
      <c r="B25" s="8">
        <v>1244.2</v>
      </c>
      <c r="C25" s="8">
        <v>652.9</v>
      </c>
      <c r="D25" s="14">
        <f>C25*100/B25</f>
        <v>52.4754862562289</v>
      </c>
    </row>
    <row r="26" spans="1:4" ht="15.75" hidden="1">
      <c r="A26" s="1" t="s">
        <v>65</v>
      </c>
      <c r="B26" s="8">
        <v>0</v>
      </c>
      <c r="C26" s="8">
        <v>0</v>
      </c>
      <c r="D26" s="14" t="e">
        <f aca="true" t="shared" si="1" ref="D26:D35">C26*100/B26</f>
        <v>#DIV/0!</v>
      </c>
    </row>
    <row r="27" spans="1:4" ht="15.75" customHeight="1" hidden="1">
      <c r="A27" s="1" t="s">
        <v>55</v>
      </c>
      <c r="B27" s="8">
        <v>0</v>
      </c>
      <c r="C27" s="8">
        <v>0</v>
      </c>
      <c r="D27" s="14" t="e">
        <f t="shared" si="1"/>
        <v>#DIV/0!</v>
      </c>
    </row>
    <row r="28" spans="1:4" ht="15.75">
      <c r="A28" s="1" t="s">
        <v>66</v>
      </c>
      <c r="B28" s="8">
        <v>1626.9</v>
      </c>
      <c r="C28" s="8">
        <v>445.4</v>
      </c>
      <c r="D28" s="14">
        <f t="shared" si="1"/>
        <v>27.377220480668754</v>
      </c>
    </row>
    <row r="29" spans="1:4" ht="15.75" hidden="1">
      <c r="A29" s="1" t="s">
        <v>67</v>
      </c>
      <c r="B29" s="8">
        <v>0</v>
      </c>
      <c r="C29" s="8">
        <v>0</v>
      </c>
      <c r="D29" s="14" t="e">
        <f t="shared" si="1"/>
        <v>#DIV/0!</v>
      </c>
    </row>
    <row r="30" spans="1:4" ht="15.75">
      <c r="A30" s="1" t="s">
        <v>68</v>
      </c>
      <c r="B30" s="8">
        <v>8</v>
      </c>
      <c r="C30" s="8">
        <v>6</v>
      </c>
      <c r="D30" s="14">
        <f t="shared" si="1"/>
        <v>75</v>
      </c>
    </row>
    <row r="31" spans="1:4" ht="15.75">
      <c r="A31" s="1" t="s">
        <v>14</v>
      </c>
      <c r="B31" s="8">
        <v>188.1</v>
      </c>
      <c r="C31" s="8">
        <v>94</v>
      </c>
      <c r="D31" s="14">
        <f t="shared" si="1"/>
        <v>49.973418394471025</v>
      </c>
    </row>
    <row r="32" spans="1:4" ht="15.75">
      <c r="A32" s="1" t="s">
        <v>79</v>
      </c>
      <c r="B32" s="8">
        <v>40</v>
      </c>
      <c r="C32" s="8">
        <v>0</v>
      </c>
      <c r="D32" s="14">
        <f t="shared" si="1"/>
        <v>0</v>
      </c>
    </row>
    <row r="33" spans="1:4" ht="15.75">
      <c r="A33" s="4" t="s">
        <v>71</v>
      </c>
      <c r="B33" s="8">
        <v>1850.7</v>
      </c>
      <c r="C33" s="8">
        <v>588.1</v>
      </c>
      <c r="D33" s="14">
        <f t="shared" si="1"/>
        <v>31.777165396876857</v>
      </c>
    </row>
    <row r="34" spans="1:4" ht="15.75">
      <c r="A34" s="4" t="s">
        <v>72</v>
      </c>
      <c r="B34" s="8">
        <v>1242.4</v>
      </c>
      <c r="C34" s="8">
        <v>329.8</v>
      </c>
      <c r="D34" s="14">
        <f t="shared" si="1"/>
        <v>26.54539600772698</v>
      </c>
    </row>
    <row r="35" spans="1:4" ht="15.75">
      <c r="A35" s="1" t="s">
        <v>18</v>
      </c>
      <c r="B35" s="8">
        <v>1249.4</v>
      </c>
      <c r="C35" s="8">
        <v>624.7</v>
      </c>
      <c r="D35" s="14">
        <f t="shared" si="1"/>
        <v>50</v>
      </c>
    </row>
    <row r="36" spans="1:4" ht="15.75" hidden="1">
      <c r="A36" s="1" t="s">
        <v>19</v>
      </c>
      <c r="B36" s="8">
        <v>0</v>
      </c>
      <c r="C36" s="8">
        <v>0</v>
      </c>
      <c r="D36" s="14">
        <v>0</v>
      </c>
    </row>
    <row r="37" spans="1:4" ht="15.75">
      <c r="A37" s="2" t="s">
        <v>23</v>
      </c>
      <c r="B37" s="7">
        <f>B24</f>
        <v>7449.700000000001</v>
      </c>
      <c r="C37" s="7">
        <f>C24</f>
        <v>2740.9000000000005</v>
      </c>
      <c r="D37" s="29">
        <f>C37*100/B37</f>
        <v>36.792085587339095</v>
      </c>
    </row>
    <row r="38" spans="1:4" ht="15.75">
      <c r="A38" s="6" t="s">
        <v>61</v>
      </c>
      <c r="B38" s="30">
        <f>B23-B37</f>
        <v>-1100.6000000000004</v>
      </c>
      <c r="C38" s="30">
        <f>C23-C37</f>
        <v>-457.30000000000064</v>
      </c>
      <c r="D38" s="14" t="s">
        <v>43</v>
      </c>
    </row>
    <row r="40" spans="1:4" s="3" customFormat="1" ht="12.75">
      <c r="A40"/>
      <c r="B40"/>
      <c r="C40"/>
      <c r="D40" s="11"/>
    </row>
    <row r="41" spans="1:4" s="3" customFormat="1" ht="12.75">
      <c r="A41"/>
      <c r="B41"/>
      <c r="C41"/>
      <c r="D41" s="1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26">
        <v>221425.75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40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52</v>
      </c>
      <c r="C3" s="10" t="s">
        <v>54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9218</v>
      </c>
      <c r="C4" s="16">
        <v>3781</v>
      </c>
      <c r="D4" s="17">
        <f>C4*100/B4</f>
        <v>41.017574311130396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394</v>
      </c>
      <c r="C6" s="8">
        <v>195.1</v>
      </c>
      <c r="D6" s="14">
        <f>C6*100/B6</f>
        <v>49.51776649746193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122.2</v>
      </c>
      <c r="C8" s="8">
        <v>15.5</v>
      </c>
      <c r="D8" s="14">
        <f>C8*100/B8</f>
        <v>12.684124386252046</v>
      </c>
    </row>
    <row r="9" spans="1:4" ht="15.75">
      <c r="A9" s="1" t="s">
        <v>2</v>
      </c>
      <c r="B9" s="8">
        <v>8512.4</v>
      </c>
      <c r="C9" s="8">
        <v>3344.5</v>
      </c>
      <c r="D9" s="14">
        <f>C9*100/B9</f>
        <v>39.28974202340116</v>
      </c>
    </row>
    <row r="10" spans="1:4" ht="15.75">
      <c r="A10" s="1" t="s">
        <v>3</v>
      </c>
      <c r="B10" s="8">
        <v>183</v>
      </c>
      <c r="C10" s="8">
        <v>150.5</v>
      </c>
      <c r="D10" s="14">
        <v>82</v>
      </c>
    </row>
    <row r="11" spans="1:4" ht="15.75">
      <c r="A11" s="1" t="s">
        <v>4</v>
      </c>
      <c r="B11" s="8">
        <v>6.4</v>
      </c>
      <c r="C11" s="8">
        <v>75.4</v>
      </c>
      <c r="D11" s="14">
        <v>1178</v>
      </c>
    </row>
    <row r="12" spans="1:4" s="18" customFormat="1" ht="15.75">
      <c r="A12" s="15" t="s">
        <v>39</v>
      </c>
      <c r="B12" s="16">
        <v>178.3</v>
      </c>
      <c r="C12" s="16">
        <v>111.5</v>
      </c>
      <c r="D12" s="17">
        <v>62.5</v>
      </c>
    </row>
    <row r="13" spans="1:4" s="3" customFormat="1" ht="31.5">
      <c r="A13" s="5" t="s">
        <v>32</v>
      </c>
      <c r="B13" s="8">
        <v>78.9</v>
      </c>
      <c r="C13" s="8">
        <v>35.5</v>
      </c>
      <c r="D13" s="14">
        <f>C13*100/B13</f>
        <v>44.99366286438529</v>
      </c>
    </row>
    <row r="14" spans="1:4" ht="47.25">
      <c r="A14" s="4" t="s">
        <v>5</v>
      </c>
      <c r="B14" s="8">
        <v>78.9</v>
      </c>
      <c r="C14" s="8">
        <v>35.5</v>
      </c>
      <c r="D14" s="14">
        <f>C14*100/B14</f>
        <v>44.99366286438529</v>
      </c>
    </row>
    <row r="15" spans="1:4" ht="30.75" customHeight="1">
      <c r="A15" s="4" t="s">
        <v>6</v>
      </c>
      <c r="B15" s="8" t="s">
        <v>43</v>
      </c>
      <c r="C15" s="8" t="s">
        <v>43</v>
      </c>
      <c r="D15" s="12" t="s">
        <v>43</v>
      </c>
    </row>
    <row r="16" spans="1:4" s="22" customFormat="1" ht="15.75">
      <c r="A16" s="19" t="s">
        <v>7</v>
      </c>
      <c r="B16" s="20">
        <v>99.4</v>
      </c>
      <c r="C16" s="20">
        <v>76</v>
      </c>
      <c r="D16" s="21">
        <f>C16*100/B16</f>
        <v>76.45875251509054</v>
      </c>
    </row>
    <row r="17" spans="1:4" ht="15.75">
      <c r="A17" s="1" t="s">
        <v>8</v>
      </c>
      <c r="B17" s="8">
        <v>84.4</v>
      </c>
      <c r="C17" s="8">
        <v>76</v>
      </c>
      <c r="D17" s="14">
        <f>C17*100/B17</f>
        <v>90.04739336492891</v>
      </c>
    </row>
    <row r="18" spans="1:4" ht="15.75">
      <c r="A18" s="1" t="s">
        <v>9</v>
      </c>
      <c r="B18" s="8">
        <v>15</v>
      </c>
      <c r="C18" s="8">
        <v>0</v>
      </c>
      <c r="D18" s="14">
        <f>C18*100/B18</f>
        <v>0</v>
      </c>
    </row>
    <row r="19" spans="1:4" ht="15.75">
      <c r="A19" s="1" t="s">
        <v>46</v>
      </c>
      <c r="B19" s="8" t="s">
        <v>43</v>
      </c>
      <c r="C19" s="8" t="s">
        <v>43</v>
      </c>
      <c r="D19" s="14" t="s">
        <v>43</v>
      </c>
    </row>
    <row r="20" spans="1:4" s="18" customFormat="1" ht="15.75">
      <c r="A20" s="15" t="s">
        <v>29</v>
      </c>
      <c r="B20" s="16">
        <v>344.5</v>
      </c>
      <c r="C20" s="16">
        <v>309.4</v>
      </c>
      <c r="D20" s="17">
        <v>89.8</v>
      </c>
    </row>
    <row r="21" spans="1:4" ht="63.75" customHeight="1">
      <c r="A21" s="4" t="s">
        <v>30</v>
      </c>
      <c r="B21" s="8">
        <v>344.5</v>
      </c>
      <c r="C21" s="8">
        <v>309.4</v>
      </c>
      <c r="D21" s="12">
        <v>89.8</v>
      </c>
    </row>
    <row r="22" spans="1:4" s="3" customFormat="1" ht="21" customHeight="1">
      <c r="A22" s="15" t="s">
        <v>10</v>
      </c>
      <c r="B22" s="16">
        <v>9740.8</v>
      </c>
      <c r="C22" s="16">
        <v>4201.9</v>
      </c>
      <c r="D22" s="17">
        <f>C22*100/B22</f>
        <v>43.13711399474376</v>
      </c>
    </row>
    <row r="23" spans="1:4" s="3" customFormat="1" ht="15.75">
      <c r="A23" s="2" t="s">
        <v>11</v>
      </c>
      <c r="B23" s="7">
        <v>10287.6</v>
      </c>
      <c r="C23" s="7">
        <v>5408</v>
      </c>
      <c r="D23" s="12">
        <f>C23*100/B23</f>
        <v>52.56814028539212</v>
      </c>
    </row>
    <row r="24" spans="1:4" ht="15.75">
      <c r="A24" s="1" t="s">
        <v>12</v>
      </c>
      <c r="B24" s="8">
        <v>2182.6</v>
      </c>
      <c r="C24" s="8">
        <v>1113.7</v>
      </c>
      <c r="D24" s="14">
        <v>25</v>
      </c>
    </row>
    <row r="25" spans="1:4" ht="15.75">
      <c r="A25" s="1" t="s">
        <v>14</v>
      </c>
      <c r="B25" s="8">
        <v>84.4</v>
      </c>
      <c r="C25" s="8">
        <v>24.3</v>
      </c>
      <c r="D25" s="14">
        <v>0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49</v>
      </c>
      <c r="B29" s="8">
        <v>0</v>
      </c>
      <c r="C29" s="8">
        <v>0</v>
      </c>
      <c r="D29" s="14">
        <v>0</v>
      </c>
    </row>
    <row r="30" spans="1:4" ht="15.75">
      <c r="A30" s="1" t="s">
        <v>41</v>
      </c>
      <c r="B30" s="8">
        <v>0</v>
      </c>
      <c r="C30" s="8">
        <v>0</v>
      </c>
      <c r="D30" s="14">
        <v>0</v>
      </c>
    </row>
    <row r="31" spans="1:4" ht="15.75">
      <c r="A31" s="1" t="s">
        <v>16</v>
      </c>
      <c r="B31" s="8">
        <v>617.2</v>
      </c>
      <c r="C31" s="8">
        <v>566.8</v>
      </c>
      <c r="D31" s="14">
        <f>C31*100/B31</f>
        <v>91.8340894361633</v>
      </c>
    </row>
    <row r="32" spans="1:4" ht="15.75">
      <c r="A32" s="1" t="s">
        <v>55</v>
      </c>
      <c r="B32" s="8">
        <v>3.02</v>
      </c>
      <c r="C32" s="8">
        <v>3.02</v>
      </c>
      <c r="D32" s="14">
        <v>100</v>
      </c>
    </row>
    <row r="33" spans="1:4" ht="15.75">
      <c r="A33" s="1" t="s">
        <v>17</v>
      </c>
      <c r="B33" s="8">
        <v>5117.2</v>
      </c>
      <c r="C33" s="8">
        <v>2558.6</v>
      </c>
      <c r="D33" s="14">
        <v>50</v>
      </c>
    </row>
    <row r="34" spans="1:4" ht="15.75">
      <c r="A34" s="1" t="s">
        <v>18</v>
      </c>
      <c r="B34" s="8">
        <v>2283.2</v>
      </c>
      <c r="C34" s="8">
        <v>1141.6</v>
      </c>
      <c r="D34" s="14">
        <f>C34*100/B34</f>
        <v>50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10287.6</v>
      </c>
      <c r="C39" s="7">
        <v>5408</v>
      </c>
      <c r="D39" s="12">
        <f>C39*100/B39</f>
        <v>52.56814028539212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-546.8000000000011</v>
      </c>
      <c r="C41" s="9">
        <v>-1206.1</v>
      </c>
      <c r="D41" s="9" t="s">
        <v>43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82</v>
      </c>
      <c r="C3" s="10" t="s">
        <v>87</v>
      </c>
      <c r="D3" s="13" t="s">
        <v>31</v>
      </c>
    </row>
    <row r="4" spans="1:4" s="18" customFormat="1" ht="15.75">
      <c r="A4" s="15" t="s">
        <v>24</v>
      </c>
      <c r="B4" s="16">
        <f>B6+B8+B9+B14</f>
        <v>1720.2000000000003</v>
      </c>
      <c r="C4" s="16">
        <f>C6+C8+C9+C13+C14</f>
        <v>1359.2199999999998</v>
      </c>
      <c r="D4" s="17">
        <f>D6+D8+D9+D14</f>
        <v>315.7612781618518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472</v>
      </c>
      <c r="C6" s="8">
        <v>342.12</v>
      </c>
      <c r="D6" s="14">
        <f aca="true" t="shared" si="0" ref="D6:D24">C6*100/B6</f>
        <v>72.48305084745763</v>
      </c>
    </row>
    <row r="7" spans="1:4" ht="15.75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187.2</v>
      </c>
      <c r="C8" s="8">
        <v>16.42</v>
      </c>
      <c r="D8" s="14">
        <f t="shared" si="0"/>
        <v>8.771367521367523</v>
      </c>
    </row>
    <row r="9" spans="1:4" ht="15.75">
      <c r="A9" s="1" t="s">
        <v>2</v>
      </c>
      <c r="B9" s="8">
        <v>955.6</v>
      </c>
      <c r="C9" s="8">
        <v>839.28</v>
      </c>
      <c r="D9" s="14">
        <f t="shared" si="0"/>
        <v>87.82754290498116</v>
      </c>
    </row>
    <row r="10" spans="1:4" ht="15.75" hidden="1">
      <c r="A10" s="1" t="s">
        <v>74</v>
      </c>
      <c r="B10" s="8">
        <v>0</v>
      </c>
      <c r="C10" s="8">
        <v>15.8</v>
      </c>
      <c r="D10" s="14" t="e">
        <f t="shared" si="0"/>
        <v>#DIV/0!</v>
      </c>
    </row>
    <row r="11" spans="1:4" ht="15.75" hidden="1">
      <c r="A11" s="1" t="s">
        <v>78</v>
      </c>
      <c r="B11" s="8"/>
      <c r="C11" s="8">
        <v>29.7</v>
      </c>
      <c r="D11" s="14" t="e">
        <f t="shared" si="0"/>
        <v>#DIV/0!</v>
      </c>
    </row>
    <row r="12" spans="1:4" ht="15.75" hidden="1">
      <c r="A12" s="1" t="s">
        <v>4</v>
      </c>
      <c r="B12" s="8">
        <v>0</v>
      </c>
      <c r="C12" s="8">
        <v>0</v>
      </c>
      <c r="D12" s="14" t="e">
        <f t="shared" si="0"/>
        <v>#DIV/0!</v>
      </c>
    </row>
    <row r="13" spans="1:4" s="36" customFormat="1" ht="15.75">
      <c r="A13" s="34" t="s">
        <v>74</v>
      </c>
      <c r="B13" s="35">
        <v>0</v>
      </c>
      <c r="C13" s="35">
        <v>6.8</v>
      </c>
      <c r="D13" s="14">
        <v>0</v>
      </c>
    </row>
    <row r="14" spans="1:4" ht="15.75">
      <c r="A14" s="1" t="s">
        <v>75</v>
      </c>
      <c r="B14" s="8">
        <v>105.4</v>
      </c>
      <c r="C14" s="8">
        <v>154.6</v>
      </c>
      <c r="D14" s="14">
        <f t="shared" si="0"/>
        <v>146.67931688804552</v>
      </c>
    </row>
    <row r="15" spans="1:4" s="18" customFormat="1" ht="15.75">
      <c r="A15" s="15" t="s">
        <v>39</v>
      </c>
      <c r="B15" s="16">
        <f>B16+B19</f>
        <v>4515.83</v>
      </c>
      <c r="C15" s="16">
        <f>C16+C19</f>
        <v>2329.7</v>
      </c>
      <c r="D15" s="17">
        <f>C15*100/B15</f>
        <v>51.58963025623196</v>
      </c>
    </row>
    <row r="16" spans="1:4" s="3" customFormat="1" ht="31.5">
      <c r="A16" s="4" t="s">
        <v>32</v>
      </c>
      <c r="B16" s="8">
        <v>2468.4</v>
      </c>
      <c r="C16" s="8">
        <v>1519.5</v>
      </c>
      <c r="D16" s="14">
        <f t="shared" si="0"/>
        <v>61.558094312105005</v>
      </c>
    </row>
    <row r="17" spans="1:4" ht="31.5" hidden="1">
      <c r="A17" s="4" t="s">
        <v>5</v>
      </c>
      <c r="B17" s="8">
        <v>0</v>
      </c>
      <c r="C17" s="8">
        <v>0</v>
      </c>
      <c r="D17" s="14" t="e">
        <f t="shared" si="0"/>
        <v>#DIV/0!</v>
      </c>
    </row>
    <row r="18" spans="1:4" ht="47.25" hidden="1">
      <c r="A18" s="4" t="s">
        <v>70</v>
      </c>
      <c r="B18" s="8"/>
      <c r="C18" s="8"/>
      <c r="D18" s="14" t="e">
        <f t="shared" si="0"/>
        <v>#DIV/0!</v>
      </c>
    </row>
    <row r="19" spans="1:4" ht="47.25">
      <c r="A19" s="4" t="s">
        <v>70</v>
      </c>
      <c r="B19" s="8">
        <v>2047.43</v>
      </c>
      <c r="C19" s="8">
        <v>810.2</v>
      </c>
      <c r="D19" s="14">
        <f t="shared" si="0"/>
        <v>39.57156044406891</v>
      </c>
    </row>
    <row r="20" spans="1:4" s="22" customFormat="1" ht="15.75">
      <c r="A20" s="19" t="s">
        <v>7</v>
      </c>
      <c r="B20" s="20">
        <f>B21+B22</f>
        <v>196.1</v>
      </c>
      <c r="C20" s="20">
        <f>C21+C22</f>
        <v>149.1</v>
      </c>
      <c r="D20" s="21">
        <f t="shared" si="0"/>
        <v>76.03263640999491</v>
      </c>
    </row>
    <row r="21" spans="1:4" ht="15.75">
      <c r="A21" s="1" t="s">
        <v>8</v>
      </c>
      <c r="B21" s="8">
        <v>188.1</v>
      </c>
      <c r="C21" s="8">
        <v>141.1</v>
      </c>
      <c r="D21" s="14">
        <f t="shared" si="0"/>
        <v>75.01329080276449</v>
      </c>
    </row>
    <row r="22" spans="1:4" ht="15.75">
      <c r="A22" s="1" t="s">
        <v>9</v>
      </c>
      <c r="B22" s="8">
        <v>8</v>
      </c>
      <c r="C22" s="8">
        <v>8</v>
      </c>
      <c r="D22" s="14">
        <f t="shared" si="0"/>
        <v>100</v>
      </c>
    </row>
    <row r="23" spans="1:4" s="3" customFormat="1" ht="21" customHeight="1">
      <c r="A23" s="15" t="s">
        <v>10</v>
      </c>
      <c r="B23" s="16">
        <f>B4+B15+B20</f>
        <v>6432.130000000001</v>
      </c>
      <c r="C23" s="16">
        <f>C4+C15+C20</f>
        <v>3838.0199999999995</v>
      </c>
      <c r="D23" s="17">
        <f>C23*100/B23</f>
        <v>59.66950294847894</v>
      </c>
    </row>
    <row r="24" spans="1:4" s="3" customFormat="1" ht="15.75">
      <c r="A24" s="31" t="s">
        <v>11</v>
      </c>
      <c r="B24" s="32">
        <f>B25+B28+B30+B31+B32+B33+B34+B35</f>
        <v>7590.6</v>
      </c>
      <c r="C24" s="32">
        <f>SUM(C25:C35)</f>
        <v>2740.9000000000005</v>
      </c>
      <c r="D24" s="33">
        <f t="shared" si="0"/>
        <v>36.10913498274182</v>
      </c>
    </row>
    <row r="25" spans="1:4" ht="15.75">
      <c r="A25" s="1" t="s">
        <v>64</v>
      </c>
      <c r="B25" s="8">
        <v>1327.2</v>
      </c>
      <c r="C25" s="8">
        <v>652.9</v>
      </c>
      <c r="D25" s="14">
        <f>C25*100/B25</f>
        <v>49.19379144062688</v>
      </c>
    </row>
    <row r="26" spans="1:4" ht="15.75" hidden="1">
      <c r="A26" s="1" t="s">
        <v>65</v>
      </c>
      <c r="B26" s="8">
        <v>0</v>
      </c>
      <c r="C26" s="8">
        <v>0</v>
      </c>
      <c r="D26" s="14" t="e">
        <f aca="true" t="shared" si="1" ref="D26:D35">C26*100/B26</f>
        <v>#DIV/0!</v>
      </c>
    </row>
    <row r="27" spans="1:4" ht="15.75" customHeight="1" hidden="1">
      <c r="A27" s="1" t="s">
        <v>55</v>
      </c>
      <c r="B27" s="8">
        <v>0</v>
      </c>
      <c r="C27" s="8">
        <v>0</v>
      </c>
      <c r="D27" s="14" t="e">
        <f t="shared" si="1"/>
        <v>#DIV/0!</v>
      </c>
    </row>
    <row r="28" spans="1:4" ht="15.75">
      <c r="A28" s="1" t="s">
        <v>66</v>
      </c>
      <c r="B28" s="8">
        <v>1684.8</v>
      </c>
      <c r="C28" s="8">
        <v>445.4</v>
      </c>
      <c r="D28" s="14">
        <f t="shared" si="1"/>
        <v>26.436372269705604</v>
      </c>
    </row>
    <row r="29" spans="1:4" ht="15.75" hidden="1">
      <c r="A29" s="1" t="s">
        <v>67</v>
      </c>
      <c r="B29" s="8">
        <v>0</v>
      </c>
      <c r="C29" s="8">
        <v>0</v>
      </c>
      <c r="D29" s="14" t="e">
        <f t="shared" si="1"/>
        <v>#DIV/0!</v>
      </c>
    </row>
    <row r="30" spans="1:4" ht="15.75">
      <c r="A30" s="1" t="s">
        <v>68</v>
      </c>
      <c r="B30" s="8">
        <v>8</v>
      </c>
      <c r="C30" s="8">
        <v>6</v>
      </c>
      <c r="D30" s="14">
        <f t="shared" si="1"/>
        <v>75</v>
      </c>
    </row>
    <row r="31" spans="1:4" ht="15.75">
      <c r="A31" s="1" t="s">
        <v>14</v>
      </c>
      <c r="B31" s="8">
        <v>188.1</v>
      </c>
      <c r="C31" s="8">
        <v>94</v>
      </c>
      <c r="D31" s="14">
        <f t="shared" si="1"/>
        <v>49.973418394471025</v>
      </c>
    </row>
    <row r="32" spans="1:4" ht="15.75">
      <c r="A32" s="1" t="s">
        <v>79</v>
      </c>
      <c r="B32" s="8">
        <v>40</v>
      </c>
      <c r="C32" s="8">
        <v>0</v>
      </c>
      <c r="D32" s="14">
        <f t="shared" si="1"/>
        <v>0</v>
      </c>
    </row>
    <row r="33" spans="1:4" ht="15.75">
      <c r="A33" s="4" t="s">
        <v>71</v>
      </c>
      <c r="B33" s="8">
        <v>1850.7</v>
      </c>
      <c r="C33" s="8">
        <v>588.1</v>
      </c>
      <c r="D33" s="14">
        <f t="shared" si="1"/>
        <v>31.777165396876857</v>
      </c>
    </row>
    <row r="34" spans="1:4" ht="15.75">
      <c r="A34" s="4" t="s">
        <v>72</v>
      </c>
      <c r="B34" s="8">
        <v>1242.4</v>
      </c>
      <c r="C34" s="8">
        <v>329.8</v>
      </c>
      <c r="D34" s="14">
        <f t="shared" si="1"/>
        <v>26.54539600772698</v>
      </c>
    </row>
    <row r="35" spans="1:4" ht="15.75">
      <c r="A35" s="1" t="s">
        <v>18</v>
      </c>
      <c r="B35" s="8">
        <v>1249.4</v>
      </c>
      <c r="C35" s="8">
        <v>624.7</v>
      </c>
      <c r="D35" s="14">
        <f t="shared" si="1"/>
        <v>50</v>
      </c>
    </row>
    <row r="36" spans="1:4" ht="15.75" hidden="1">
      <c r="A36" s="1" t="s">
        <v>19</v>
      </c>
      <c r="B36" s="8">
        <v>0</v>
      </c>
      <c r="C36" s="8">
        <v>0</v>
      </c>
      <c r="D36" s="14">
        <v>0</v>
      </c>
    </row>
    <row r="37" spans="1:4" ht="15.75">
      <c r="A37" s="2" t="s">
        <v>23</v>
      </c>
      <c r="B37" s="7">
        <f>B24</f>
        <v>7590.6</v>
      </c>
      <c r="C37" s="7">
        <f>C24</f>
        <v>2740.9000000000005</v>
      </c>
      <c r="D37" s="29">
        <f>C37*100/B37</f>
        <v>36.10913498274182</v>
      </c>
    </row>
    <row r="38" spans="1:4" ht="15.75">
      <c r="A38" s="6" t="s">
        <v>61</v>
      </c>
      <c r="B38" s="30">
        <f>B23-B37</f>
        <v>-1158.4699999999993</v>
      </c>
      <c r="C38" s="30">
        <f>C23-C37</f>
        <v>1097.119999999999</v>
      </c>
      <c r="D38" s="14" t="s">
        <v>43</v>
      </c>
    </row>
    <row r="40" spans="1:4" s="3" customFormat="1" ht="12.75">
      <c r="A40"/>
      <c r="B40"/>
      <c r="C40"/>
      <c r="D40" s="11"/>
    </row>
    <row r="41" spans="1:4" s="3" customFormat="1" ht="12.75">
      <c r="A41"/>
      <c r="B41"/>
      <c r="C41"/>
      <c r="D41" s="1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26">
        <v>380614.78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4">
      <selection activeCell="A32" sqref="A32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82</v>
      </c>
      <c r="C3" s="10" t="s">
        <v>89</v>
      </c>
      <c r="D3" s="13" t="s">
        <v>31</v>
      </c>
    </row>
    <row r="4" spans="1:4" s="18" customFormat="1" ht="15.75">
      <c r="A4" s="15" t="s">
        <v>24</v>
      </c>
      <c r="B4" s="16">
        <f>B6+B8+B9+B14</f>
        <v>1720.2000000000003</v>
      </c>
      <c r="C4" s="16">
        <f>C6+C8+C9+C13+C14</f>
        <v>2184.3</v>
      </c>
      <c r="D4" s="17">
        <f>D6+D8+D9+D14</f>
        <v>573.2547689815411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472</v>
      </c>
      <c r="C6" s="8">
        <v>489.2</v>
      </c>
      <c r="D6" s="14">
        <f aca="true" t="shared" si="0" ref="D6:D24">C6*100/B6</f>
        <v>103.64406779661017</v>
      </c>
    </row>
    <row r="7" spans="1:4" ht="15.75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187.2</v>
      </c>
      <c r="C8" s="8">
        <v>270.8</v>
      </c>
      <c r="D8" s="14">
        <f t="shared" si="0"/>
        <v>144.65811965811966</v>
      </c>
    </row>
    <row r="9" spans="1:4" ht="15.75">
      <c r="A9" s="1" t="s">
        <v>2</v>
      </c>
      <c r="B9" s="8">
        <v>955.6</v>
      </c>
      <c r="C9" s="8">
        <v>1201.3</v>
      </c>
      <c r="D9" s="14">
        <f t="shared" si="0"/>
        <v>125.71159480954374</v>
      </c>
    </row>
    <row r="10" spans="1:4" ht="15.75" hidden="1">
      <c r="A10" s="1" t="s">
        <v>74</v>
      </c>
      <c r="B10" s="8">
        <v>0</v>
      </c>
      <c r="C10" s="8">
        <v>15.8</v>
      </c>
      <c r="D10" s="14" t="e">
        <f t="shared" si="0"/>
        <v>#DIV/0!</v>
      </c>
    </row>
    <row r="11" spans="1:4" ht="15.75" hidden="1">
      <c r="A11" s="1" t="s">
        <v>78</v>
      </c>
      <c r="B11" s="8"/>
      <c r="C11" s="8">
        <v>29.7</v>
      </c>
      <c r="D11" s="14" t="e">
        <f t="shared" si="0"/>
        <v>#DIV/0!</v>
      </c>
    </row>
    <row r="12" spans="1:4" ht="15.75" hidden="1">
      <c r="A12" s="1" t="s">
        <v>4</v>
      </c>
      <c r="B12" s="8">
        <v>0</v>
      </c>
      <c r="C12" s="8">
        <v>0</v>
      </c>
      <c r="D12" s="14" t="e">
        <f t="shared" si="0"/>
        <v>#DIV/0!</v>
      </c>
    </row>
    <row r="13" spans="1:4" s="36" customFormat="1" ht="15.75">
      <c r="A13" s="34" t="s">
        <v>74</v>
      </c>
      <c r="B13" s="35">
        <v>0</v>
      </c>
      <c r="C13" s="35">
        <v>13</v>
      </c>
      <c r="D13" s="14">
        <v>0</v>
      </c>
    </row>
    <row r="14" spans="1:4" ht="15.75">
      <c r="A14" s="1" t="s">
        <v>75</v>
      </c>
      <c r="B14" s="8">
        <v>105.4</v>
      </c>
      <c r="C14" s="8">
        <v>210</v>
      </c>
      <c r="D14" s="14">
        <f t="shared" si="0"/>
        <v>199.24098671726753</v>
      </c>
    </row>
    <row r="15" spans="1:4" s="18" customFormat="1" ht="15.75">
      <c r="A15" s="15" t="s">
        <v>39</v>
      </c>
      <c r="B15" s="16">
        <f>B16+B19</f>
        <v>4595.6</v>
      </c>
      <c r="C15" s="16">
        <f>C16+C19</f>
        <v>4595.6</v>
      </c>
      <c r="D15" s="17">
        <f>C15*100/B15</f>
        <v>100</v>
      </c>
    </row>
    <row r="16" spans="1:4" s="3" customFormat="1" ht="31.5">
      <c r="A16" s="4" t="s">
        <v>32</v>
      </c>
      <c r="B16" s="8">
        <v>2468.4</v>
      </c>
      <c r="C16" s="8">
        <v>2468.4</v>
      </c>
      <c r="D16" s="14">
        <f t="shared" si="0"/>
        <v>100</v>
      </c>
    </row>
    <row r="17" spans="1:4" ht="31.5" hidden="1">
      <c r="A17" s="4" t="s">
        <v>5</v>
      </c>
      <c r="B17" s="8">
        <v>0</v>
      </c>
      <c r="C17" s="8">
        <v>0</v>
      </c>
      <c r="D17" s="14" t="e">
        <f t="shared" si="0"/>
        <v>#DIV/0!</v>
      </c>
    </row>
    <row r="18" spans="1:4" ht="47.25" hidden="1">
      <c r="A18" s="4" t="s">
        <v>70</v>
      </c>
      <c r="B18" s="8"/>
      <c r="C18" s="8"/>
      <c r="D18" s="14" t="e">
        <f t="shared" si="0"/>
        <v>#DIV/0!</v>
      </c>
    </row>
    <row r="19" spans="1:4" ht="47.25">
      <c r="A19" s="4" t="s">
        <v>70</v>
      </c>
      <c r="B19" s="8">
        <v>2127.2</v>
      </c>
      <c r="C19" s="8">
        <v>2127.2</v>
      </c>
      <c r="D19" s="14">
        <f t="shared" si="0"/>
        <v>100</v>
      </c>
    </row>
    <row r="20" spans="1:4" s="22" customFormat="1" ht="15.75">
      <c r="A20" s="19" t="s">
        <v>7</v>
      </c>
      <c r="B20" s="20">
        <f>B21+B22</f>
        <v>196.1</v>
      </c>
      <c r="C20" s="20">
        <f>C21+C22</f>
        <v>196.1</v>
      </c>
      <c r="D20" s="21">
        <f t="shared" si="0"/>
        <v>100</v>
      </c>
    </row>
    <row r="21" spans="1:4" ht="15.75">
      <c r="A21" s="1" t="s">
        <v>8</v>
      </c>
      <c r="B21" s="8">
        <v>188.1</v>
      </c>
      <c r="C21" s="8">
        <v>188.1</v>
      </c>
      <c r="D21" s="14">
        <f t="shared" si="0"/>
        <v>100</v>
      </c>
    </row>
    <row r="22" spans="1:4" ht="15.75">
      <c r="A22" s="1" t="s">
        <v>9</v>
      </c>
      <c r="B22" s="8">
        <v>8</v>
      </c>
      <c r="C22" s="8">
        <v>8</v>
      </c>
      <c r="D22" s="14">
        <f t="shared" si="0"/>
        <v>100</v>
      </c>
    </row>
    <row r="23" spans="1:4" s="3" customFormat="1" ht="21" customHeight="1">
      <c r="A23" s="15" t="s">
        <v>10</v>
      </c>
      <c r="B23" s="16">
        <f>B4+B15+B20</f>
        <v>6511.9000000000015</v>
      </c>
      <c r="C23" s="16">
        <f>C4+C15+C20</f>
        <v>6976.000000000001</v>
      </c>
      <c r="D23" s="17">
        <f>C23*100/B23</f>
        <v>107.12695219521184</v>
      </c>
    </row>
    <row r="24" spans="1:4" s="3" customFormat="1" ht="15.75">
      <c r="A24" s="31" t="s">
        <v>11</v>
      </c>
      <c r="B24" s="32">
        <f>B25+B26+B27+B29+B30+B31+B32+B33+B34+B35+B37</f>
        <v>7730.1</v>
      </c>
      <c r="C24" s="32">
        <f>C25+C26+C27+C29+C30+C31+C32+C33+C34+C35+C37</f>
        <v>7448.700000000001</v>
      </c>
      <c r="D24" s="33">
        <f t="shared" si="0"/>
        <v>96.35968486824234</v>
      </c>
    </row>
    <row r="25" spans="1:4" ht="15.75">
      <c r="A25" s="1" t="s">
        <v>64</v>
      </c>
      <c r="B25" s="8">
        <v>1475.3</v>
      </c>
      <c r="C25" s="8">
        <v>1466.1</v>
      </c>
      <c r="D25" s="14">
        <f>C25*100/B25</f>
        <v>99.37639802074155</v>
      </c>
    </row>
    <row r="26" spans="1:4" ht="15.75" customHeight="1">
      <c r="A26" s="1" t="s">
        <v>55</v>
      </c>
      <c r="B26" s="8">
        <v>12.1</v>
      </c>
      <c r="C26" s="8">
        <v>12.1</v>
      </c>
      <c r="D26" s="14">
        <f>C26*100/B26</f>
        <v>100</v>
      </c>
    </row>
    <row r="27" spans="1:4" ht="15.75">
      <c r="A27" s="1" t="s">
        <v>66</v>
      </c>
      <c r="B27" s="8">
        <v>1713.4</v>
      </c>
      <c r="C27" s="8">
        <v>1531.3</v>
      </c>
      <c r="D27" s="14">
        <f aca="true" t="shared" si="1" ref="D27:D37">C27*100/B27</f>
        <v>89.37200887125015</v>
      </c>
    </row>
    <row r="28" spans="1:4" ht="15.75" hidden="1">
      <c r="A28" s="1" t="s">
        <v>67</v>
      </c>
      <c r="B28" s="8">
        <v>0</v>
      </c>
      <c r="C28" s="8">
        <v>0</v>
      </c>
      <c r="D28" s="14" t="e">
        <f t="shared" si="1"/>
        <v>#DIV/0!</v>
      </c>
    </row>
    <row r="29" spans="1:4" ht="15.75">
      <c r="A29" s="1" t="s">
        <v>68</v>
      </c>
      <c r="B29" s="8">
        <v>8</v>
      </c>
      <c r="C29" s="8">
        <v>8</v>
      </c>
      <c r="D29" s="14">
        <f t="shared" si="1"/>
        <v>100</v>
      </c>
    </row>
    <row r="30" spans="1:4" ht="15.75">
      <c r="A30" s="1" t="s">
        <v>14</v>
      </c>
      <c r="B30" s="8">
        <v>188.1</v>
      </c>
      <c r="C30" s="8">
        <v>188.1</v>
      </c>
      <c r="D30" s="14">
        <f t="shared" si="1"/>
        <v>100</v>
      </c>
    </row>
    <row r="31" spans="1:4" ht="15.75">
      <c r="A31" s="1" t="s">
        <v>91</v>
      </c>
      <c r="B31" s="8">
        <v>20.3</v>
      </c>
      <c r="C31" s="8">
        <v>20.3</v>
      </c>
      <c r="D31" s="14">
        <f t="shared" si="1"/>
        <v>100</v>
      </c>
    </row>
    <row r="32" spans="1:4" ht="15.75">
      <c r="A32" s="1" t="s">
        <v>79</v>
      </c>
      <c r="B32" s="8">
        <v>40</v>
      </c>
      <c r="C32" s="8">
        <v>20</v>
      </c>
      <c r="D32" s="14">
        <f t="shared" si="1"/>
        <v>50</v>
      </c>
    </row>
    <row r="33" spans="1:4" ht="15.75">
      <c r="A33" s="4" t="s">
        <v>71</v>
      </c>
      <c r="B33" s="8">
        <v>1781.1</v>
      </c>
      <c r="C33" s="8">
        <v>1756.2</v>
      </c>
      <c r="D33" s="14">
        <f t="shared" si="1"/>
        <v>98.60198753579249</v>
      </c>
    </row>
    <row r="34" spans="1:4" ht="15.75">
      <c r="A34" s="4" t="s">
        <v>72</v>
      </c>
      <c r="B34" s="8">
        <v>1242.4</v>
      </c>
      <c r="C34" s="8">
        <v>1197.2</v>
      </c>
      <c r="D34" s="14">
        <f t="shared" si="1"/>
        <v>96.3618802318094</v>
      </c>
    </row>
    <row r="35" spans="1:4" ht="15.75">
      <c r="A35" s="1" t="s">
        <v>18</v>
      </c>
      <c r="B35" s="8">
        <v>1229.4</v>
      </c>
      <c r="C35" s="8">
        <v>1229.4</v>
      </c>
      <c r="D35" s="14">
        <f t="shared" si="1"/>
        <v>100</v>
      </c>
    </row>
    <row r="36" spans="1:4" ht="15.75" hidden="1">
      <c r="A36" s="1" t="s">
        <v>19</v>
      </c>
      <c r="B36" s="8">
        <v>1229.4</v>
      </c>
      <c r="C36" s="8">
        <v>0</v>
      </c>
      <c r="D36" s="14">
        <f t="shared" si="1"/>
        <v>0</v>
      </c>
    </row>
    <row r="37" spans="1:4" ht="15.75">
      <c r="A37" s="1" t="s">
        <v>90</v>
      </c>
      <c r="B37" s="8">
        <v>20</v>
      </c>
      <c r="C37" s="8">
        <v>20</v>
      </c>
      <c r="D37" s="14">
        <f t="shared" si="1"/>
        <v>100</v>
      </c>
    </row>
    <row r="38" spans="1:4" ht="15.75">
      <c r="A38" s="2" t="s">
        <v>23</v>
      </c>
      <c r="B38" s="7">
        <f>B24</f>
        <v>7730.1</v>
      </c>
      <c r="C38" s="7">
        <f>C24</f>
        <v>7448.700000000001</v>
      </c>
      <c r="D38" s="29">
        <f>C38*100/B38</f>
        <v>96.35968486824234</v>
      </c>
    </row>
    <row r="39" spans="1:4" ht="15.75">
      <c r="A39" s="6" t="s">
        <v>61</v>
      </c>
      <c r="B39" s="30">
        <f>B23-B38</f>
        <v>-1218.199999999999</v>
      </c>
      <c r="C39" s="30">
        <f>C23-C38</f>
        <v>-472.6999999999998</v>
      </c>
      <c r="D39" s="14" t="s">
        <v>43</v>
      </c>
    </row>
    <row r="41" spans="1:4" s="3" customFormat="1" ht="12.75">
      <c r="A41"/>
      <c r="B41"/>
      <c r="C41"/>
      <c r="D41" s="11"/>
    </row>
    <row r="42" spans="1:4" s="3" customFormat="1" ht="12.75">
      <c r="A42"/>
      <c r="B42"/>
      <c r="C42"/>
      <c r="D42" s="1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88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26">
        <v>530551.73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92</v>
      </c>
      <c r="C3" s="10" t="s">
        <v>93</v>
      </c>
      <c r="D3" s="13" t="s">
        <v>31</v>
      </c>
    </row>
    <row r="4" spans="1:4" s="18" customFormat="1" ht="15.75">
      <c r="A4" s="15" t="s">
        <v>24</v>
      </c>
      <c r="B4" s="16">
        <f>B6+B8+B9+B14</f>
        <v>1861.2</v>
      </c>
      <c r="C4" s="16">
        <f>C6+C8+C9+C13+C14</f>
        <v>419</v>
      </c>
      <c r="D4" s="17">
        <f>D6+D8+D9+D14</f>
        <v>54.92035310671308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476</v>
      </c>
      <c r="C6" s="8">
        <v>109.3</v>
      </c>
      <c r="D6" s="14">
        <f aca="true" t="shared" si="0" ref="D6:D22">C6*100/B6</f>
        <v>22.962184873949578</v>
      </c>
    </row>
    <row r="7" spans="1:4" ht="15.75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175.2</v>
      </c>
      <c r="C8" s="8">
        <v>22.5</v>
      </c>
      <c r="D8" s="14">
        <f t="shared" si="0"/>
        <v>12.842465753424658</v>
      </c>
    </row>
    <row r="9" spans="1:4" ht="15.75">
      <c r="A9" s="1" t="s">
        <v>2</v>
      </c>
      <c r="B9" s="8">
        <v>1210</v>
      </c>
      <c r="C9" s="8">
        <v>231.3</v>
      </c>
      <c r="D9" s="14">
        <f t="shared" si="0"/>
        <v>19.115702479338843</v>
      </c>
    </row>
    <row r="10" spans="1:4" ht="15.75" hidden="1">
      <c r="A10" s="1" t="s">
        <v>74</v>
      </c>
      <c r="B10" s="8">
        <v>0</v>
      </c>
      <c r="C10" s="8">
        <v>15.8</v>
      </c>
      <c r="D10" s="14" t="e">
        <f t="shared" si="0"/>
        <v>#DIV/0!</v>
      </c>
    </row>
    <row r="11" spans="1:4" ht="15.75" hidden="1">
      <c r="A11" s="1" t="s">
        <v>78</v>
      </c>
      <c r="B11" s="8"/>
      <c r="C11" s="8">
        <v>29.7</v>
      </c>
      <c r="D11" s="14" t="e">
        <f t="shared" si="0"/>
        <v>#DIV/0!</v>
      </c>
    </row>
    <row r="12" spans="1:4" ht="15.75" hidden="1">
      <c r="A12" s="1" t="s">
        <v>4</v>
      </c>
      <c r="B12" s="8">
        <v>0</v>
      </c>
      <c r="C12" s="8">
        <v>0</v>
      </c>
      <c r="D12" s="14" t="e">
        <f t="shared" si="0"/>
        <v>#DIV/0!</v>
      </c>
    </row>
    <row r="13" spans="1:4" s="36" customFormat="1" ht="15.75">
      <c r="A13" s="34" t="s">
        <v>74</v>
      </c>
      <c r="B13" s="35">
        <v>0</v>
      </c>
      <c r="C13" s="35">
        <v>3.5</v>
      </c>
      <c r="D13" s="14">
        <v>0</v>
      </c>
    </row>
    <row r="14" spans="1:4" ht="15.75">
      <c r="A14" s="1" t="s">
        <v>75</v>
      </c>
      <c r="B14" s="8">
        <v>0</v>
      </c>
      <c r="C14" s="8">
        <v>52.4</v>
      </c>
      <c r="D14" s="14">
        <v>0</v>
      </c>
    </row>
    <row r="15" spans="1:4" s="18" customFormat="1" ht="15.75">
      <c r="A15" s="15" t="s">
        <v>39</v>
      </c>
      <c r="B15" s="16">
        <f>B16+B19</f>
        <v>2372.5</v>
      </c>
      <c r="C15" s="16">
        <f>C16+C19</f>
        <v>865.5</v>
      </c>
      <c r="D15" s="17">
        <f>C15*100/B15</f>
        <v>36.48050579557429</v>
      </c>
    </row>
    <row r="16" spans="1:4" s="3" customFormat="1" ht="31.5">
      <c r="A16" s="4" t="s">
        <v>32</v>
      </c>
      <c r="B16" s="8">
        <v>2372.5</v>
      </c>
      <c r="C16" s="8">
        <v>711.7</v>
      </c>
      <c r="D16" s="14">
        <f t="shared" si="0"/>
        <v>29.997892518440462</v>
      </c>
    </row>
    <row r="17" spans="1:4" ht="31.5" hidden="1">
      <c r="A17" s="4" t="s">
        <v>5</v>
      </c>
      <c r="B17" s="8">
        <v>0</v>
      </c>
      <c r="C17" s="8">
        <v>0</v>
      </c>
      <c r="D17" s="14" t="e">
        <f t="shared" si="0"/>
        <v>#DIV/0!</v>
      </c>
    </row>
    <row r="18" spans="1:4" ht="47.25" hidden="1">
      <c r="A18" s="4" t="s">
        <v>70</v>
      </c>
      <c r="B18" s="8"/>
      <c r="C18" s="8"/>
      <c r="D18" s="14" t="e">
        <f t="shared" si="0"/>
        <v>#DIV/0!</v>
      </c>
    </row>
    <row r="19" spans="1:4" ht="47.25">
      <c r="A19" s="4" t="s">
        <v>70</v>
      </c>
      <c r="B19" s="8">
        <v>0</v>
      </c>
      <c r="C19" s="8">
        <v>153.8</v>
      </c>
      <c r="D19" s="14">
        <v>0</v>
      </c>
    </row>
    <row r="20" spans="1:4" s="22" customFormat="1" ht="15.75">
      <c r="A20" s="19" t="s">
        <v>7</v>
      </c>
      <c r="B20" s="20">
        <f>B21+B22</f>
        <v>218.1</v>
      </c>
      <c r="C20" s="20">
        <f>C21+C22</f>
        <v>52.5</v>
      </c>
      <c r="D20" s="21">
        <f t="shared" si="0"/>
        <v>24.07152682255846</v>
      </c>
    </row>
    <row r="21" spans="1:4" ht="15.75">
      <c r="A21" s="1" t="s">
        <v>8</v>
      </c>
      <c r="B21" s="8">
        <v>210.1</v>
      </c>
      <c r="C21" s="8">
        <v>52.5</v>
      </c>
      <c r="D21" s="14">
        <f t="shared" si="0"/>
        <v>24.988100904331272</v>
      </c>
    </row>
    <row r="22" spans="1:4" ht="15.75">
      <c r="A22" s="1" t="s">
        <v>9</v>
      </c>
      <c r="B22" s="8">
        <v>8</v>
      </c>
      <c r="C22" s="8">
        <v>0</v>
      </c>
      <c r="D22" s="14">
        <f t="shared" si="0"/>
        <v>0</v>
      </c>
    </row>
    <row r="23" spans="1:4" s="3" customFormat="1" ht="21" customHeight="1">
      <c r="A23" s="15" t="s">
        <v>10</v>
      </c>
      <c r="B23" s="16">
        <f>B4+B15+B20</f>
        <v>4451.8</v>
      </c>
      <c r="C23" s="16">
        <f>C4+C15+C20</f>
        <v>1337</v>
      </c>
      <c r="D23" s="17">
        <f>C23*100/B23</f>
        <v>30.032795723078305</v>
      </c>
    </row>
    <row r="24" spans="1:4" s="3" customFormat="1" ht="15.75">
      <c r="A24" s="31" t="s">
        <v>11</v>
      </c>
      <c r="B24" s="32">
        <f>B25+B26+B27+B29+B30+B31+B32+B33+B34+B35+B37</f>
        <v>4451.8</v>
      </c>
      <c r="C24" s="32">
        <f>C25+C26+C27+C29+C30+C31+C32+C33+C34+C35+C37</f>
        <v>1211.6999999999998</v>
      </c>
      <c r="D24" s="33">
        <f>C24*100/B24</f>
        <v>27.21820387259086</v>
      </c>
    </row>
    <row r="25" spans="1:4" ht="15.75">
      <c r="A25" s="1" t="s">
        <v>64</v>
      </c>
      <c r="B25" s="8">
        <v>1076.7</v>
      </c>
      <c r="C25" s="8">
        <v>263.4</v>
      </c>
      <c r="D25" s="14">
        <f>C25*100/B25</f>
        <v>24.463638896628584</v>
      </c>
    </row>
    <row r="26" spans="1:4" ht="15.75" customHeight="1" hidden="1">
      <c r="A26" s="1" t="s">
        <v>55</v>
      </c>
      <c r="B26" s="8"/>
      <c r="C26" s="8"/>
      <c r="D26" s="14"/>
    </row>
    <row r="27" spans="1:4" ht="15.75">
      <c r="A27" s="1" t="s">
        <v>66</v>
      </c>
      <c r="B27" s="8">
        <v>842.7</v>
      </c>
      <c r="C27" s="8">
        <v>213.9</v>
      </c>
      <c r="D27" s="14">
        <f aca="true" t="shared" si="1" ref="D27:D36">C27*100/B27</f>
        <v>25.382698469206122</v>
      </c>
    </row>
    <row r="28" spans="1:4" ht="15.75" hidden="1">
      <c r="A28" s="1" t="s">
        <v>67</v>
      </c>
      <c r="B28" s="8">
        <v>0</v>
      </c>
      <c r="C28" s="8">
        <v>0</v>
      </c>
      <c r="D28" s="14" t="e">
        <f t="shared" si="1"/>
        <v>#DIV/0!</v>
      </c>
    </row>
    <row r="29" spans="1:4" ht="15.75">
      <c r="A29" s="1" t="s">
        <v>68</v>
      </c>
      <c r="B29" s="8">
        <v>8</v>
      </c>
      <c r="C29" s="8">
        <v>0</v>
      </c>
      <c r="D29" s="14">
        <f t="shared" si="1"/>
        <v>0</v>
      </c>
    </row>
    <row r="30" spans="1:4" ht="15.75">
      <c r="A30" s="1" t="s">
        <v>14</v>
      </c>
      <c r="B30" s="8">
        <v>210.1</v>
      </c>
      <c r="C30" s="8">
        <v>52.5</v>
      </c>
      <c r="D30" s="14">
        <f t="shared" si="1"/>
        <v>24.988100904331272</v>
      </c>
    </row>
    <row r="31" spans="1:4" ht="15.75" hidden="1">
      <c r="A31" s="1" t="s">
        <v>91</v>
      </c>
      <c r="B31" s="8"/>
      <c r="C31" s="8"/>
      <c r="D31" s="14"/>
    </row>
    <row r="32" spans="1:4" ht="15.75" hidden="1">
      <c r="A32" s="1" t="s">
        <v>79</v>
      </c>
      <c r="B32" s="8"/>
      <c r="C32" s="8"/>
      <c r="D32" s="14"/>
    </row>
    <row r="33" spans="1:4" ht="15.75">
      <c r="A33" s="4" t="s">
        <v>71</v>
      </c>
      <c r="B33" s="8">
        <v>951.1</v>
      </c>
      <c r="C33" s="8">
        <v>271.2</v>
      </c>
      <c r="D33" s="14">
        <f t="shared" si="1"/>
        <v>28.51435180317527</v>
      </c>
    </row>
    <row r="34" spans="1:4" ht="15.75">
      <c r="A34" s="4" t="s">
        <v>72</v>
      </c>
      <c r="B34" s="8">
        <v>120</v>
      </c>
      <c r="C34" s="8">
        <v>99.8</v>
      </c>
      <c r="D34" s="14">
        <f t="shared" si="1"/>
        <v>83.16666666666667</v>
      </c>
    </row>
    <row r="35" spans="1:4" ht="15.75">
      <c r="A35" s="1" t="s">
        <v>18</v>
      </c>
      <c r="B35" s="8">
        <v>1243.2</v>
      </c>
      <c r="C35" s="8">
        <v>310.9</v>
      </c>
      <c r="D35" s="14">
        <f t="shared" si="1"/>
        <v>25.008043758043755</v>
      </c>
    </row>
    <row r="36" spans="1:4" ht="15.75" hidden="1">
      <c r="A36" s="1" t="s">
        <v>19</v>
      </c>
      <c r="B36" s="8">
        <v>1229.4</v>
      </c>
      <c r="C36" s="8">
        <v>0</v>
      </c>
      <c r="D36" s="14">
        <f t="shared" si="1"/>
        <v>0</v>
      </c>
    </row>
    <row r="37" spans="1:4" ht="15.75" hidden="1">
      <c r="A37" s="1" t="s">
        <v>90</v>
      </c>
      <c r="B37" s="8"/>
      <c r="C37" s="8"/>
      <c r="D37" s="14"/>
    </row>
    <row r="38" spans="1:4" ht="15.75">
      <c r="A38" s="2" t="s">
        <v>23</v>
      </c>
      <c r="B38" s="7">
        <f>B24</f>
        <v>4451.8</v>
      </c>
      <c r="C38" s="7">
        <f>C24</f>
        <v>1211.6999999999998</v>
      </c>
      <c r="D38" s="29">
        <f>C38*100/B38</f>
        <v>27.21820387259086</v>
      </c>
    </row>
    <row r="39" spans="1:4" ht="15.75">
      <c r="A39" s="6" t="s">
        <v>61</v>
      </c>
      <c r="B39" s="30">
        <f>B23-B38</f>
        <v>0</v>
      </c>
      <c r="C39" s="30">
        <f>C23-C38</f>
        <v>125.30000000000018</v>
      </c>
      <c r="D39" s="14" t="s">
        <v>43</v>
      </c>
    </row>
    <row r="41" spans="1:4" s="3" customFormat="1" ht="12.75">
      <c r="A41"/>
      <c r="B41"/>
      <c r="C41"/>
      <c r="D41" s="11"/>
    </row>
    <row r="42" spans="1:4" s="3" customFormat="1" ht="12.75">
      <c r="A42"/>
      <c r="B42"/>
      <c r="C42"/>
      <c r="D42" s="1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26">
        <v>80874.93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37">
        <v>221753.86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8">
      <selection activeCell="B15" sqref="B15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92</v>
      </c>
      <c r="C3" s="10" t="s">
        <v>96</v>
      </c>
      <c r="D3" s="13" t="s">
        <v>31</v>
      </c>
    </row>
    <row r="4" spans="1:4" s="18" customFormat="1" ht="15.75">
      <c r="A4" s="15" t="s">
        <v>24</v>
      </c>
      <c r="B4" s="16">
        <f>B6+B8+B9+B14</f>
        <v>1936.5</v>
      </c>
      <c r="C4" s="16">
        <f>C6+C8+C9+C12+C13+C14</f>
        <v>1049.6</v>
      </c>
      <c r="D4" s="17">
        <f>D6+D8+D9+D14</f>
        <v>126.1179800347627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476</v>
      </c>
      <c r="C6" s="8">
        <v>259</v>
      </c>
      <c r="D6" s="14">
        <f aca="true" t="shared" si="0" ref="D6:D22">C6*100/B6</f>
        <v>54.411764705882355</v>
      </c>
    </row>
    <row r="7" spans="1:4" ht="15.75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175.2</v>
      </c>
      <c r="C8" s="8">
        <v>54</v>
      </c>
      <c r="D8" s="14">
        <f t="shared" si="0"/>
        <v>30.82191780821918</v>
      </c>
    </row>
    <row r="9" spans="1:4" ht="15.75">
      <c r="A9" s="1" t="s">
        <v>2</v>
      </c>
      <c r="B9" s="8">
        <v>1210</v>
      </c>
      <c r="C9" s="8">
        <v>494.7</v>
      </c>
      <c r="D9" s="14">
        <f>C9*100/B9</f>
        <v>40.88429752066116</v>
      </c>
    </row>
    <row r="10" spans="1:4" ht="15.75" hidden="1">
      <c r="A10" s="1" t="s">
        <v>74</v>
      </c>
      <c r="B10" s="8">
        <v>0</v>
      </c>
      <c r="C10" s="8">
        <v>15.8</v>
      </c>
      <c r="D10" s="14" t="e">
        <f t="shared" si="0"/>
        <v>#DIV/0!</v>
      </c>
    </row>
    <row r="11" spans="1:4" ht="15.75" hidden="1">
      <c r="A11" s="1" t="s">
        <v>78</v>
      </c>
      <c r="B11" s="8"/>
      <c r="C11" s="8">
        <v>29.7</v>
      </c>
      <c r="D11" s="14" t="e">
        <f t="shared" si="0"/>
        <v>#DIV/0!</v>
      </c>
    </row>
    <row r="12" spans="1:4" ht="15.75">
      <c r="A12" s="1" t="s">
        <v>4</v>
      </c>
      <c r="B12" s="8">
        <v>0</v>
      </c>
      <c r="C12" s="8">
        <v>153.8</v>
      </c>
      <c r="D12" s="14">
        <v>0</v>
      </c>
    </row>
    <row r="13" spans="1:4" s="36" customFormat="1" ht="15.75">
      <c r="A13" s="34" t="s">
        <v>74</v>
      </c>
      <c r="B13" s="35">
        <v>0</v>
      </c>
      <c r="C13" s="35">
        <v>5.8</v>
      </c>
      <c r="D13" s="14">
        <v>0</v>
      </c>
    </row>
    <row r="14" spans="1:4" ht="15.75">
      <c r="A14" s="1" t="s">
        <v>75</v>
      </c>
      <c r="B14" s="8">
        <v>75.3</v>
      </c>
      <c r="C14" s="8">
        <v>82.3</v>
      </c>
      <c r="D14" s="14">
        <v>0</v>
      </c>
    </row>
    <row r="15" spans="1:4" s="18" customFormat="1" ht="15.75">
      <c r="A15" s="15" t="s">
        <v>39</v>
      </c>
      <c r="B15" s="16">
        <f>B16+B19+B21+B22</f>
        <v>3318.5</v>
      </c>
      <c r="C15" s="16">
        <f>C16+C19+C21+C22</f>
        <v>1715.5</v>
      </c>
      <c r="D15" s="17">
        <f>C15*100/B15</f>
        <v>51.69504294108784</v>
      </c>
    </row>
    <row r="16" spans="1:4" s="3" customFormat="1" ht="31.5">
      <c r="A16" s="4" t="s">
        <v>32</v>
      </c>
      <c r="B16" s="8">
        <v>2372.5</v>
      </c>
      <c r="C16" s="8">
        <v>1304.9</v>
      </c>
      <c r="D16" s="14">
        <f t="shared" si="0"/>
        <v>55.001053740779774</v>
      </c>
    </row>
    <row r="17" spans="1:4" ht="31.5" hidden="1">
      <c r="A17" s="4" t="s">
        <v>5</v>
      </c>
      <c r="B17" s="8">
        <v>0</v>
      </c>
      <c r="C17" s="8">
        <v>0</v>
      </c>
      <c r="D17" s="14" t="e">
        <f t="shared" si="0"/>
        <v>#DIV/0!</v>
      </c>
    </row>
    <row r="18" spans="1:4" ht="47.25" hidden="1">
      <c r="A18" s="4" t="s">
        <v>70</v>
      </c>
      <c r="B18" s="8"/>
      <c r="C18" s="8"/>
      <c r="D18" s="14" t="e">
        <f t="shared" si="0"/>
        <v>#DIV/0!</v>
      </c>
    </row>
    <row r="19" spans="1:4" ht="47.25">
      <c r="A19" s="4" t="s">
        <v>70</v>
      </c>
      <c r="B19" s="8">
        <v>727.9</v>
      </c>
      <c r="C19" s="8">
        <v>301.6</v>
      </c>
      <c r="D19" s="14">
        <v>0</v>
      </c>
    </row>
    <row r="20" spans="1:4" s="22" customFormat="1" ht="15.75">
      <c r="A20" s="19" t="s">
        <v>7</v>
      </c>
      <c r="B20" s="20">
        <f>B21+B22</f>
        <v>218.1</v>
      </c>
      <c r="C20" s="20">
        <f>C21+C22</f>
        <v>109</v>
      </c>
      <c r="D20" s="21">
        <f t="shared" si="0"/>
        <v>49.97707473635947</v>
      </c>
    </row>
    <row r="21" spans="1:4" ht="15.75">
      <c r="A21" s="1" t="s">
        <v>8</v>
      </c>
      <c r="B21" s="8">
        <v>210.1</v>
      </c>
      <c r="C21" s="8">
        <v>105</v>
      </c>
      <c r="D21" s="14">
        <f t="shared" si="0"/>
        <v>49.976201808662545</v>
      </c>
    </row>
    <row r="22" spans="1:4" ht="15.75">
      <c r="A22" s="1" t="s">
        <v>9</v>
      </c>
      <c r="B22" s="8">
        <v>8</v>
      </c>
      <c r="C22" s="8">
        <v>4</v>
      </c>
      <c r="D22" s="14">
        <f t="shared" si="0"/>
        <v>50</v>
      </c>
    </row>
    <row r="23" spans="1:4" s="3" customFormat="1" ht="21" customHeight="1">
      <c r="A23" s="15" t="s">
        <v>10</v>
      </c>
      <c r="B23" s="16">
        <f>B4+B15+B20</f>
        <v>5473.1</v>
      </c>
      <c r="C23" s="16">
        <f>C4+C15+C20</f>
        <v>2874.1</v>
      </c>
      <c r="D23" s="17">
        <f>C23*100/B23</f>
        <v>52.51320092817598</v>
      </c>
    </row>
    <row r="24" spans="1:4" s="3" customFormat="1" ht="15.75">
      <c r="A24" s="31" t="s">
        <v>11</v>
      </c>
      <c r="B24" s="32">
        <f>B25+B26+B27+B29+B30+B31+B32+B33+B34+B35+B37</f>
        <v>5986.399999999999</v>
      </c>
      <c r="C24" s="32">
        <f>C25+C26+C27+C29+C30+C31+C32+C33+C34+C35+C37</f>
        <v>2998.9</v>
      </c>
      <c r="D24" s="33">
        <f>C24*100/B24</f>
        <v>50.09521582253108</v>
      </c>
    </row>
    <row r="25" spans="1:4" ht="15.75">
      <c r="A25" s="1" t="s">
        <v>64</v>
      </c>
      <c r="B25" s="8">
        <v>1290</v>
      </c>
      <c r="C25" s="8">
        <v>693.7</v>
      </c>
      <c r="D25" s="14">
        <f>C25*100/B25</f>
        <v>53.775193798449614</v>
      </c>
    </row>
    <row r="26" spans="1:4" ht="15.75" customHeight="1" hidden="1">
      <c r="A26" s="1" t="s">
        <v>55</v>
      </c>
      <c r="B26" s="8"/>
      <c r="C26" s="8"/>
      <c r="D26" s="14"/>
    </row>
    <row r="27" spans="1:4" ht="15.75">
      <c r="A27" s="1" t="s">
        <v>66</v>
      </c>
      <c r="B27" s="8">
        <v>965.6</v>
      </c>
      <c r="C27" s="8">
        <v>467.3</v>
      </c>
      <c r="D27" s="14">
        <f aca="true" t="shared" si="1" ref="D27:D36">C27*100/B27</f>
        <v>48.394780447390225</v>
      </c>
    </row>
    <row r="28" spans="1:4" ht="15.75" hidden="1">
      <c r="A28" s="1" t="s">
        <v>67</v>
      </c>
      <c r="B28" s="8">
        <v>0</v>
      </c>
      <c r="C28" s="8">
        <v>0</v>
      </c>
      <c r="D28" s="14" t="e">
        <f t="shared" si="1"/>
        <v>#DIV/0!</v>
      </c>
    </row>
    <row r="29" spans="1:4" ht="15.75">
      <c r="A29" s="1" t="s">
        <v>68</v>
      </c>
      <c r="B29" s="8">
        <v>8</v>
      </c>
      <c r="C29" s="8">
        <v>4</v>
      </c>
      <c r="D29" s="14">
        <f t="shared" si="1"/>
        <v>50</v>
      </c>
    </row>
    <row r="30" spans="1:4" ht="15.75">
      <c r="A30" s="1" t="s">
        <v>14</v>
      </c>
      <c r="B30" s="8">
        <v>210.1</v>
      </c>
      <c r="C30" s="8">
        <v>105</v>
      </c>
      <c r="D30" s="14">
        <f t="shared" si="1"/>
        <v>49.976201808662545</v>
      </c>
    </row>
    <row r="31" spans="1:4" ht="15.75" hidden="1">
      <c r="A31" s="1" t="s">
        <v>91</v>
      </c>
      <c r="B31" s="8"/>
      <c r="C31" s="8"/>
      <c r="D31" s="14" t="e">
        <f t="shared" si="1"/>
        <v>#DIV/0!</v>
      </c>
    </row>
    <row r="32" spans="1:4" ht="15.75">
      <c r="A32" s="1" t="s">
        <v>97</v>
      </c>
      <c r="B32" s="8">
        <v>360</v>
      </c>
      <c r="C32" s="8">
        <v>360</v>
      </c>
      <c r="D32" s="14">
        <f t="shared" si="1"/>
        <v>100</v>
      </c>
    </row>
    <row r="33" spans="1:4" ht="15.75">
      <c r="A33" s="4" t="s">
        <v>71</v>
      </c>
      <c r="B33" s="8">
        <v>1281.6</v>
      </c>
      <c r="C33" s="8">
        <v>440</v>
      </c>
      <c r="D33" s="14">
        <f t="shared" si="1"/>
        <v>34.33208489388265</v>
      </c>
    </row>
    <row r="34" spans="1:4" ht="15.75">
      <c r="A34" s="4" t="s">
        <v>72</v>
      </c>
      <c r="B34" s="8">
        <v>617.9</v>
      </c>
      <c r="C34" s="8">
        <v>297.3</v>
      </c>
      <c r="D34" s="14">
        <f t="shared" si="1"/>
        <v>48.114581647515784</v>
      </c>
    </row>
    <row r="35" spans="1:4" ht="15.75">
      <c r="A35" s="1" t="s">
        <v>18</v>
      </c>
      <c r="B35" s="8">
        <v>1253.2</v>
      </c>
      <c r="C35" s="8">
        <v>631.6</v>
      </c>
      <c r="D35" s="14">
        <f t="shared" si="1"/>
        <v>50.39897861474625</v>
      </c>
    </row>
    <row r="36" spans="1:4" ht="15.75" hidden="1">
      <c r="A36" s="1" t="s">
        <v>19</v>
      </c>
      <c r="B36" s="8">
        <v>1229.4</v>
      </c>
      <c r="C36" s="8">
        <v>0</v>
      </c>
      <c r="D36" s="14">
        <f t="shared" si="1"/>
        <v>0</v>
      </c>
    </row>
    <row r="37" spans="1:4" ht="15.75" hidden="1">
      <c r="A37" s="1" t="s">
        <v>90</v>
      </c>
      <c r="B37" s="8"/>
      <c r="C37" s="8"/>
      <c r="D37" s="14"/>
    </row>
    <row r="38" spans="1:4" ht="15.75">
      <c r="A38" s="2" t="s">
        <v>23</v>
      </c>
      <c r="B38" s="7">
        <f>B24</f>
        <v>5986.399999999999</v>
      </c>
      <c r="C38" s="7">
        <f>C24</f>
        <v>2998.9</v>
      </c>
      <c r="D38" s="29">
        <f>C38*100/B38</f>
        <v>50.09521582253108</v>
      </c>
    </row>
    <row r="39" spans="1:4" ht="15.75">
      <c r="A39" s="6" t="s">
        <v>61</v>
      </c>
      <c r="B39" s="30">
        <f>B23-B38</f>
        <v>-513.2999999999984</v>
      </c>
      <c r="C39" s="30">
        <f>C23-C38</f>
        <v>-124.80000000000018</v>
      </c>
      <c r="D39" s="14" t="s">
        <v>43</v>
      </c>
    </row>
    <row r="41" spans="1:4" s="3" customFormat="1" ht="12.75">
      <c r="A41"/>
      <c r="B41"/>
      <c r="C41"/>
      <c r="D41" s="11"/>
    </row>
    <row r="42" spans="1:4" s="3" customFormat="1" ht="12.75">
      <c r="A42"/>
      <c r="B42"/>
      <c r="C42"/>
      <c r="D42" s="1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98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37">
        <v>383085.96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92</v>
      </c>
      <c r="C3" s="10" t="s">
        <v>96</v>
      </c>
      <c r="D3" s="13" t="s">
        <v>31</v>
      </c>
    </row>
    <row r="4" spans="1:4" s="18" customFormat="1" ht="15.75">
      <c r="A4" s="15" t="s">
        <v>24</v>
      </c>
      <c r="B4" s="16">
        <f>B6+B8++B9+B12+B13+B14</f>
        <v>1936.5</v>
      </c>
      <c r="C4" s="16">
        <f>C6+C8+C9+C12+C13+C14</f>
        <v>1492</v>
      </c>
      <c r="D4" s="17">
        <f>D6+D8+D9+D14</f>
        <v>378.84028528029125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476</v>
      </c>
      <c r="C6" s="8">
        <v>348.9</v>
      </c>
      <c r="D6" s="14">
        <f aca="true" t="shared" si="0" ref="D6:D22">C6*100/B6</f>
        <v>73.2983193277311</v>
      </c>
    </row>
    <row r="7" spans="1:4" ht="17.25" customHeight="1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175.2</v>
      </c>
      <c r="C8" s="8">
        <v>106.9</v>
      </c>
      <c r="D8" s="14">
        <f t="shared" si="0"/>
        <v>61.01598173515982</v>
      </c>
    </row>
    <row r="9" spans="1:4" ht="15.75">
      <c r="A9" s="1" t="s">
        <v>2</v>
      </c>
      <c r="B9" s="8">
        <v>1210</v>
      </c>
      <c r="C9" s="8">
        <v>733.2</v>
      </c>
      <c r="D9" s="14">
        <f>C9*100/B9</f>
        <v>60.59504132231405</v>
      </c>
    </row>
    <row r="10" spans="1:4" ht="15.75" hidden="1">
      <c r="A10" s="1" t="s">
        <v>74</v>
      </c>
      <c r="B10" s="8">
        <v>0</v>
      </c>
      <c r="C10" s="8">
        <v>15.8</v>
      </c>
      <c r="D10" s="14" t="e">
        <f t="shared" si="0"/>
        <v>#DIV/0!</v>
      </c>
    </row>
    <row r="11" spans="1:4" ht="15.75" hidden="1">
      <c r="A11" s="1" t="s">
        <v>78</v>
      </c>
      <c r="B11" s="8"/>
      <c r="C11" s="8">
        <v>29.7</v>
      </c>
      <c r="D11" s="14" t="e">
        <f t="shared" si="0"/>
        <v>#DIV/0!</v>
      </c>
    </row>
    <row r="12" spans="1:4" ht="15.75">
      <c r="A12" s="1" t="s">
        <v>4</v>
      </c>
      <c r="B12" s="8">
        <v>0</v>
      </c>
      <c r="C12" s="8">
        <v>153.8</v>
      </c>
      <c r="D12" s="14">
        <v>0</v>
      </c>
    </row>
    <row r="13" spans="1:4" s="36" customFormat="1" ht="15.75">
      <c r="A13" s="34" t="s">
        <v>74</v>
      </c>
      <c r="B13" s="35">
        <v>0</v>
      </c>
      <c r="C13" s="35">
        <v>10.7</v>
      </c>
      <c r="D13" s="14">
        <v>0</v>
      </c>
    </row>
    <row r="14" spans="1:4" ht="15.75">
      <c r="A14" s="1" t="s">
        <v>75</v>
      </c>
      <c r="B14" s="8">
        <v>75.3</v>
      </c>
      <c r="C14" s="8">
        <v>138.5</v>
      </c>
      <c r="D14" s="14">
        <f t="shared" si="0"/>
        <v>183.93094289508633</v>
      </c>
    </row>
    <row r="15" spans="1:4" s="18" customFormat="1" ht="15.75">
      <c r="A15" s="15" t="s">
        <v>39</v>
      </c>
      <c r="B15" s="16">
        <f>B16+B19</f>
        <v>3315.9</v>
      </c>
      <c r="C15" s="16">
        <f>C16+C19</f>
        <v>2704.7</v>
      </c>
      <c r="D15" s="17">
        <f>C15*100/B15</f>
        <v>81.5675985403661</v>
      </c>
    </row>
    <row r="16" spans="1:4" s="3" customFormat="1" ht="31.5">
      <c r="A16" s="4" t="s">
        <v>32</v>
      </c>
      <c r="B16" s="8">
        <v>2372.5</v>
      </c>
      <c r="C16" s="8">
        <v>1898</v>
      </c>
      <c r="D16" s="14">
        <f t="shared" si="0"/>
        <v>80</v>
      </c>
    </row>
    <row r="17" spans="1:4" ht="31.5" hidden="1">
      <c r="A17" s="4" t="s">
        <v>5</v>
      </c>
      <c r="B17" s="8">
        <v>0</v>
      </c>
      <c r="C17" s="8">
        <v>0</v>
      </c>
      <c r="D17" s="14" t="e">
        <f t="shared" si="0"/>
        <v>#DIV/0!</v>
      </c>
    </row>
    <row r="18" spans="1:4" ht="47.25" hidden="1">
      <c r="A18" s="4" t="s">
        <v>70</v>
      </c>
      <c r="B18" s="8"/>
      <c r="C18" s="8"/>
      <c r="D18" s="14" t="e">
        <f t="shared" si="0"/>
        <v>#DIV/0!</v>
      </c>
    </row>
    <row r="19" spans="1:4" ht="47.25">
      <c r="A19" s="4" t="s">
        <v>70</v>
      </c>
      <c r="B19" s="8">
        <v>943.4</v>
      </c>
      <c r="C19" s="8">
        <v>806.7</v>
      </c>
      <c r="D19" s="14">
        <v>0</v>
      </c>
    </row>
    <row r="20" spans="1:4" s="22" customFormat="1" ht="15.75">
      <c r="A20" s="19" t="s">
        <v>7</v>
      </c>
      <c r="B20" s="20">
        <f>B21+B22</f>
        <v>218.1</v>
      </c>
      <c r="C20" s="20">
        <f>C21+C22</f>
        <v>165.6</v>
      </c>
      <c r="D20" s="21">
        <f t="shared" si="0"/>
        <v>75.92847317744155</v>
      </c>
    </row>
    <row r="21" spans="1:4" ht="15.75">
      <c r="A21" s="1" t="s">
        <v>8</v>
      </c>
      <c r="B21" s="8">
        <v>210.1</v>
      </c>
      <c r="C21" s="8">
        <v>157.6</v>
      </c>
      <c r="D21" s="14">
        <f t="shared" si="0"/>
        <v>75.01189909566872</v>
      </c>
    </row>
    <row r="22" spans="1:4" ht="15.75">
      <c r="A22" s="1" t="s">
        <v>9</v>
      </c>
      <c r="B22" s="8">
        <v>8</v>
      </c>
      <c r="C22" s="8">
        <v>8</v>
      </c>
      <c r="D22" s="14">
        <f t="shared" si="0"/>
        <v>100</v>
      </c>
    </row>
    <row r="23" spans="1:4" s="3" customFormat="1" ht="21" customHeight="1">
      <c r="A23" s="15" t="s">
        <v>10</v>
      </c>
      <c r="B23" s="16">
        <f>B4+B15+B20</f>
        <v>5470.5</v>
      </c>
      <c r="C23" s="16">
        <f>C4+C15+C20</f>
        <v>4362.3</v>
      </c>
      <c r="D23" s="17">
        <f>C23*100/B23</f>
        <v>79.74225390732109</v>
      </c>
    </row>
    <row r="24" spans="1:4" s="3" customFormat="1" ht="15.75">
      <c r="A24" s="31" t="s">
        <v>11</v>
      </c>
      <c r="B24" s="32">
        <f>B25+B26+B27+B29+B30+B31+B32+B33+B34+B35+B37</f>
        <v>6252.299999999999</v>
      </c>
      <c r="C24" s="32">
        <f>C25+C26+C27+C29+C30+C31+C32+C33+C34+C35+C37</f>
        <v>4383.7</v>
      </c>
      <c r="D24" s="33">
        <f>C24*100/B24</f>
        <v>70.11339826943686</v>
      </c>
    </row>
    <row r="25" spans="1:4" ht="15.75">
      <c r="A25" s="1" t="s">
        <v>64</v>
      </c>
      <c r="B25" s="8">
        <v>1441.4</v>
      </c>
      <c r="C25" s="8">
        <v>1059.9</v>
      </c>
      <c r="D25" s="14">
        <f>C25*100/B25</f>
        <v>73.53267656445124</v>
      </c>
    </row>
    <row r="26" spans="1:4" ht="15.75">
      <c r="A26" s="1" t="s">
        <v>55</v>
      </c>
      <c r="B26" s="8">
        <v>24.3</v>
      </c>
      <c r="C26" s="8">
        <v>0</v>
      </c>
      <c r="D26" s="14">
        <f aca="true" t="shared" si="1" ref="D26:D35">C26*100/B26</f>
        <v>0</v>
      </c>
    </row>
    <row r="27" spans="1:4" ht="15.75">
      <c r="A27" s="1" t="s">
        <v>66</v>
      </c>
      <c r="B27" s="8">
        <v>1041.3</v>
      </c>
      <c r="C27" s="8">
        <v>680.5</v>
      </c>
      <c r="D27" s="14">
        <f t="shared" si="1"/>
        <v>65.35100355325075</v>
      </c>
    </row>
    <row r="28" spans="1:4" ht="15.75" hidden="1">
      <c r="A28" s="1" t="s">
        <v>67</v>
      </c>
      <c r="B28" s="8">
        <v>0</v>
      </c>
      <c r="C28" s="8">
        <v>0</v>
      </c>
      <c r="D28" s="14" t="e">
        <f t="shared" si="1"/>
        <v>#DIV/0!</v>
      </c>
    </row>
    <row r="29" spans="1:4" ht="15.75">
      <c r="A29" s="1" t="s">
        <v>68</v>
      </c>
      <c r="B29" s="8">
        <v>8</v>
      </c>
      <c r="C29" s="8">
        <v>4</v>
      </c>
      <c r="D29" s="14">
        <f t="shared" si="1"/>
        <v>50</v>
      </c>
    </row>
    <row r="30" spans="1:4" ht="15.75">
      <c r="A30" s="1" t="s">
        <v>14</v>
      </c>
      <c r="B30" s="8">
        <v>210.1</v>
      </c>
      <c r="C30" s="8">
        <v>157.6</v>
      </c>
      <c r="D30" s="14">
        <f t="shared" si="1"/>
        <v>75.01189909566872</v>
      </c>
    </row>
    <row r="31" spans="1:4" ht="15.75">
      <c r="A31" s="1" t="s">
        <v>91</v>
      </c>
      <c r="B31" s="8">
        <v>14.5</v>
      </c>
      <c r="C31" s="8">
        <v>0</v>
      </c>
      <c r="D31" s="14">
        <f t="shared" si="1"/>
        <v>0</v>
      </c>
    </row>
    <row r="32" spans="1:4" ht="15.75">
      <c r="A32" s="1" t="s">
        <v>97</v>
      </c>
      <c r="B32" s="8">
        <v>360</v>
      </c>
      <c r="C32" s="8">
        <v>360</v>
      </c>
      <c r="D32" s="14">
        <f t="shared" si="1"/>
        <v>100</v>
      </c>
    </row>
    <row r="33" spans="1:4" ht="15.75">
      <c r="A33" s="4" t="s">
        <v>71</v>
      </c>
      <c r="B33" s="8">
        <v>1281.6</v>
      </c>
      <c r="C33" s="8">
        <v>636.9</v>
      </c>
      <c r="D33" s="14">
        <f t="shared" si="1"/>
        <v>49.695692883895134</v>
      </c>
    </row>
    <row r="34" spans="1:4" ht="15.75">
      <c r="A34" s="4" t="s">
        <v>72</v>
      </c>
      <c r="B34" s="8">
        <v>617.9</v>
      </c>
      <c r="C34" s="8">
        <v>542.4</v>
      </c>
      <c r="D34" s="14">
        <f t="shared" si="1"/>
        <v>87.78119436802072</v>
      </c>
    </row>
    <row r="35" spans="1:4" ht="15.75">
      <c r="A35" s="1" t="s">
        <v>18</v>
      </c>
      <c r="B35" s="8">
        <v>1253.2</v>
      </c>
      <c r="C35" s="8">
        <v>942.4</v>
      </c>
      <c r="D35" s="14">
        <f t="shared" si="1"/>
        <v>75.19948930737313</v>
      </c>
    </row>
    <row r="36" spans="1:4" ht="15.75" hidden="1">
      <c r="A36" s="1" t="s">
        <v>19</v>
      </c>
      <c r="B36" s="8">
        <v>1229.4</v>
      </c>
      <c r="C36" s="8">
        <v>0</v>
      </c>
      <c r="D36" s="14">
        <f>C36*100/B36</f>
        <v>0</v>
      </c>
    </row>
    <row r="37" spans="1:4" ht="15.75" hidden="1">
      <c r="A37" s="1" t="s">
        <v>90</v>
      </c>
      <c r="B37" s="8"/>
      <c r="C37" s="8"/>
      <c r="D37" s="14"/>
    </row>
    <row r="38" spans="1:4" ht="15.75">
      <c r="A38" s="2" t="s">
        <v>23</v>
      </c>
      <c r="B38" s="7">
        <f>B24</f>
        <v>6252.299999999999</v>
      </c>
      <c r="C38" s="7">
        <f>C24</f>
        <v>4383.7</v>
      </c>
      <c r="D38" s="29">
        <f>C38*100/B38</f>
        <v>70.11339826943686</v>
      </c>
    </row>
    <row r="39" spans="1:4" ht="15.75">
      <c r="A39" s="6" t="s">
        <v>61</v>
      </c>
      <c r="B39" s="30">
        <f>B23-B38</f>
        <v>-781.7999999999993</v>
      </c>
      <c r="C39" s="30">
        <f>C23-C38</f>
        <v>-21.399999999999636</v>
      </c>
      <c r="D39" s="14" t="s">
        <v>43</v>
      </c>
    </row>
    <row r="41" spans="1:4" s="3" customFormat="1" ht="12.75">
      <c r="A41"/>
      <c r="B41"/>
      <c r="C41"/>
      <c r="D41" s="11"/>
    </row>
    <row r="42" spans="1:4" s="3" customFormat="1" ht="12.75">
      <c r="A42"/>
      <c r="B42"/>
      <c r="C42"/>
      <c r="D42" s="1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40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52</v>
      </c>
      <c r="C3" s="10" t="s">
        <v>53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9218</v>
      </c>
      <c r="C4" s="16">
        <v>3478.3</v>
      </c>
      <c r="D4" s="17">
        <f>C4*100/B4</f>
        <v>37.7337817313951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394</v>
      </c>
      <c r="C6" s="8">
        <v>101.3</v>
      </c>
      <c r="D6" s="14">
        <f>C6*100/B6</f>
        <v>25.710659898477157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122.2</v>
      </c>
      <c r="C8" s="8">
        <v>5.4</v>
      </c>
      <c r="D8" s="14">
        <f>C8*100/B8</f>
        <v>4.4189852700491</v>
      </c>
    </row>
    <row r="9" spans="1:4" ht="15.75">
      <c r="A9" s="1" t="s">
        <v>2</v>
      </c>
      <c r="B9" s="8">
        <v>8512.4</v>
      </c>
      <c r="C9" s="8">
        <v>3220.5</v>
      </c>
      <c r="D9" s="14">
        <f>C9*100/B9</f>
        <v>37.83304355998308</v>
      </c>
    </row>
    <row r="10" spans="1:4" ht="15.75">
      <c r="A10" s="1" t="s">
        <v>3</v>
      </c>
      <c r="B10" s="8">
        <v>183</v>
      </c>
      <c r="C10" s="8">
        <v>150</v>
      </c>
      <c r="D10" s="14">
        <v>82</v>
      </c>
    </row>
    <row r="11" spans="1:4" ht="15.75">
      <c r="A11" s="1" t="s">
        <v>4</v>
      </c>
      <c r="B11" s="8">
        <v>6.4</v>
      </c>
      <c r="C11" s="8">
        <v>1.1</v>
      </c>
      <c r="D11" s="14" t="s">
        <v>43</v>
      </c>
    </row>
    <row r="12" spans="1:4" s="18" customFormat="1" ht="15.75">
      <c r="A12" s="15" t="s">
        <v>39</v>
      </c>
      <c r="B12" s="16">
        <v>178.3</v>
      </c>
      <c r="C12" s="16">
        <v>92</v>
      </c>
      <c r="D12" s="17">
        <v>52</v>
      </c>
    </row>
    <row r="13" spans="1:4" s="3" customFormat="1" ht="31.5">
      <c r="A13" s="5" t="s">
        <v>32</v>
      </c>
      <c r="B13" s="8">
        <v>78.9</v>
      </c>
      <c r="C13" s="8">
        <v>16</v>
      </c>
      <c r="D13" s="14">
        <f>C13*100/B13</f>
        <v>20.278833967046893</v>
      </c>
    </row>
    <row r="14" spans="1:4" ht="47.25">
      <c r="A14" s="4" t="s">
        <v>5</v>
      </c>
      <c r="B14" s="8">
        <v>78.9</v>
      </c>
      <c r="C14" s="8">
        <v>16</v>
      </c>
      <c r="D14" s="14">
        <f>C14*100/B14</f>
        <v>20.278833967046893</v>
      </c>
    </row>
    <row r="15" spans="1:4" ht="30.75" customHeight="1">
      <c r="A15" s="4" t="s">
        <v>6</v>
      </c>
      <c r="B15" s="8" t="s">
        <v>43</v>
      </c>
      <c r="C15" s="8" t="s">
        <v>43</v>
      </c>
      <c r="D15" s="12" t="s">
        <v>43</v>
      </c>
    </row>
    <row r="16" spans="1:4" s="22" customFormat="1" ht="15.75">
      <c r="A16" s="19" t="s">
        <v>7</v>
      </c>
      <c r="B16" s="20">
        <v>99.4</v>
      </c>
      <c r="C16" s="20">
        <v>76</v>
      </c>
      <c r="D16" s="21">
        <f>C16*100/B16</f>
        <v>76.45875251509054</v>
      </c>
    </row>
    <row r="17" spans="1:4" ht="15.75">
      <c r="A17" s="1" t="s">
        <v>8</v>
      </c>
      <c r="B17" s="8">
        <v>84.4</v>
      </c>
      <c r="C17" s="8">
        <v>76</v>
      </c>
      <c r="D17" s="14">
        <f>C17*100/B17</f>
        <v>90.04739336492891</v>
      </c>
    </row>
    <row r="18" spans="1:4" ht="15.75">
      <c r="A18" s="1" t="s">
        <v>9</v>
      </c>
      <c r="B18" s="8">
        <v>15</v>
      </c>
      <c r="C18" s="8">
        <v>0</v>
      </c>
      <c r="D18" s="14">
        <f>C18*100/B18</f>
        <v>0</v>
      </c>
    </row>
    <row r="19" spans="1:4" ht="15.75">
      <c r="A19" s="1" t="s">
        <v>46</v>
      </c>
      <c r="B19" s="8" t="s">
        <v>43</v>
      </c>
      <c r="C19" s="8" t="s">
        <v>43</v>
      </c>
      <c r="D19" s="14" t="s">
        <v>43</v>
      </c>
    </row>
    <row r="20" spans="1:4" s="18" customFormat="1" ht="15.75">
      <c r="A20" s="15" t="s">
        <v>29</v>
      </c>
      <c r="B20" s="16">
        <v>298.9</v>
      </c>
      <c r="C20" s="16">
        <v>263.8</v>
      </c>
      <c r="D20" s="17">
        <v>88</v>
      </c>
    </row>
    <row r="21" spans="1:4" ht="63.75" customHeight="1">
      <c r="A21" s="4" t="s">
        <v>30</v>
      </c>
      <c r="B21" s="8">
        <v>298.9</v>
      </c>
      <c r="C21" s="8">
        <v>263.8</v>
      </c>
      <c r="D21" s="12">
        <v>88</v>
      </c>
    </row>
    <row r="22" spans="1:4" s="3" customFormat="1" ht="21" customHeight="1">
      <c r="A22" s="15" t="s">
        <v>10</v>
      </c>
      <c r="B22" s="16">
        <v>9695.2</v>
      </c>
      <c r="C22" s="16">
        <v>3834.1</v>
      </c>
      <c r="D22" s="17">
        <f>C22*100/B22</f>
        <v>39.546373463157025</v>
      </c>
    </row>
    <row r="23" spans="1:4" s="3" customFormat="1" ht="15.75">
      <c r="A23" s="2" t="s">
        <v>11</v>
      </c>
      <c r="B23" s="7">
        <v>9745.1</v>
      </c>
      <c r="C23" s="7">
        <v>1171.1</v>
      </c>
      <c r="D23" s="12">
        <f>C23*100/B23</f>
        <v>12.017321525689832</v>
      </c>
    </row>
    <row r="24" spans="1:4" ht="15.75">
      <c r="A24" s="1" t="s">
        <v>12</v>
      </c>
      <c r="B24" s="8">
        <v>1680.3</v>
      </c>
      <c r="C24" s="8">
        <v>421.4</v>
      </c>
      <c r="D24" s="14">
        <v>25</v>
      </c>
    </row>
    <row r="25" spans="1:4" ht="15.75">
      <c r="A25" s="1" t="s">
        <v>14</v>
      </c>
      <c r="B25" s="8">
        <v>84.4</v>
      </c>
      <c r="C25" s="8">
        <v>0</v>
      </c>
      <c r="D25" s="14">
        <v>0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49</v>
      </c>
      <c r="B29" s="8">
        <v>0</v>
      </c>
      <c r="C29" s="8">
        <v>0</v>
      </c>
      <c r="D29" s="14">
        <v>0</v>
      </c>
    </row>
    <row r="30" spans="1:4" ht="15.75">
      <c r="A30" s="1" t="s">
        <v>41</v>
      </c>
      <c r="B30" s="8">
        <v>0</v>
      </c>
      <c r="C30" s="8">
        <v>0</v>
      </c>
      <c r="D30" s="14">
        <v>0</v>
      </c>
    </row>
    <row r="31" spans="1:4" ht="15.75">
      <c r="A31" s="1" t="s">
        <v>16</v>
      </c>
      <c r="B31" s="8">
        <v>580</v>
      </c>
      <c r="C31" s="8">
        <v>137.6</v>
      </c>
      <c r="D31" s="14">
        <f>C31*100/B31</f>
        <v>23.724137931034484</v>
      </c>
    </row>
    <row r="32" spans="1:4" ht="15.75">
      <c r="A32" s="1" t="s">
        <v>47</v>
      </c>
      <c r="B32" s="8">
        <v>0</v>
      </c>
      <c r="C32" s="8">
        <v>0</v>
      </c>
      <c r="D32" s="14"/>
    </row>
    <row r="33" spans="1:4" ht="15.75">
      <c r="A33" s="1" t="s">
        <v>17</v>
      </c>
      <c r="B33" s="8">
        <v>5117.2</v>
      </c>
      <c r="C33" s="8">
        <v>421.8</v>
      </c>
      <c r="D33" s="14">
        <v>8.2</v>
      </c>
    </row>
    <row r="34" spans="1:4" ht="15.75">
      <c r="A34" s="1" t="s">
        <v>18</v>
      </c>
      <c r="B34" s="8">
        <v>2283.2</v>
      </c>
      <c r="C34" s="8">
        <v>190.3</v>
      </c>
      <c r="D34" s="14">
        <f>C34*100/B34</f>
        <v>8.33479327259986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9745.1</v>
      </c>
      <c r="C39" s="7">
        <v>1171.1</v>
      </c>
      <c r="D39" s="12">
        <f>C39*100/B39</f>
        <v>12.017321525689832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-49.899999999999636</v>
      </c>
      <c r="C41" s="9">
        <v>2663</v>
      </c>
      <c r="D41" s="9" t="s">
        <v>43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100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37">
        <v>564470.62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92</v>
      </c>
      <c r="C3" s="10" t="s">
        <v>99</v>
      </c>
      <c r="D3" s="13" t="s">
        <v>31</v>
      </c>
    </row>
    <row r="4" spans="1:4" s="18" customFormat="1" ht="15.75">
      <c r="A4" s="15" t="s">
        <v>24</v>
      </c>
      <c r="B4" s="16">
        <f>B6+B8++B9+B12+B13+B14</f>
        <v>1936.5</v>
      </c>
      <c r="C4" s="16">
        <f>C6+C8+C9+C12+C13+C14</f>
        <v>1936.5</v>
      </c>
      <c r="D4" s="17">
        <f>D6+D8+D9+D14</f>
        <v>400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476</v>
      </c>
      <c r="C6" s="8">
        <v>476</v>
      </c>
      <c r="D6" s="14">
        <f aca="true" t="shared" si="0" ref="D6:D22">C6*100/B6</f>
        <v>100</v>
      </c>
    </row>
    <row r="7" spans="1:4" ht="17.25" customHeight="1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175.2</v>
      </c>
      <c r="C8" s="8">
        <v>175.2</v>
      </c>
      <c r="D8" s="14">
        <f t="shared" si="0"/>
        <v>100</v>
      </c>
    </row>
    <row r="9" spans="1:4" ht="15.75">
      <c r="A9" s="1" t="s">
        <v>2</v>
      </c>
      <c r="B9" s="8">
        <v>1210</v>
      </c>
      <c r="C9" s="8">
        <v>1210</v>
      </c>
      <c r="D9" s="14">
        <f>C9*100/B9</f>
        <v>100</v>
      </c>
    </row>
    <row r="10" spans="1:4" ht="15.75" hidden="1">
      <c r="A10" s="1" t="s">
        <v>74</v>
      </c>
      <c r="B10" s="8">
        <v>0</v>
      </c>
      <c r="C10" s="8">
        <v>0</v>
      </c>
      <c r="D10" s="14" t="e">
        <f t="shared" si="0"/>
        <v>#DIV/0!</v>
      </c>
    </row>
    <row r="11" spans="1:4" ht="15.75" hidden="1">
      <c r="A11" s="1" t="s">
        <v>78</v>
      </c>
      <c r="B11" s="8"/>
      <c r="C11" s="8"/>
      <c r="D11" s="14" t="e">
        <f t="shared" si="0"/>
        <v>#DIV/0!</v>
      </c>
    </row>
    <row r="12" spans="1:4" ht="15.75">
      <c r="A12" s="1" t="s">
        <v>4</v>
      </c>
      <c r="B12" s="8">
        <v>0</v>
      </c>
      <c r="C12" s="8">
        <v>0</v>
      </c>
      <c r="D12" s="14">
        <v>0</v>
      </c>
    </row>
    <row r="13" spans="1:4" s="36" customFormat="1" ht="15.75">
      <c r="A13" s="34" t="s">
        <v>74</v>
      </c>
      <c r="B13" s="35">
        <v>0</v>
      </c>
      <c r="C13" s="35">
        <v>0</v>
      </c>
      <c r="D13" s="14">
        <v>0</v>
      </c>
    </row>
    <row r="14" spans="1:4" ht="15.75">
      <c r="A14" s="1" t="s">
        <v>75</v>
      </c>
      <c r="B14" s="8">
        <v>75.3</v>
      </c>
      <c r="C14" s="8">
        <v>75.3</v>
      </c>
      <c r="D14" s="14">
        <f t="shared" si="0"/>
        <v>100</v>
      </c>
    </row>
    <row r="15" spans="1:4" s="18" customFormat="1" ht="15.75">
      <c r="A15" s="15" t="s">
        <v>39</v>
      </c>
      <c r="B15" s="16">
        <f>B16+B19</f>
        <v>3423.4</v>
      </c>
      <c r="C15" s="16">
        <f>C16+C19</f>
        <v>3423.4</v>
      </c>
      <c r="D15" s="17">
        <f>C15*100/B15</f>
        <v>100</v>
      </c>
    </row>
    <row r="16" spans="1:4" s="3" customFormat="1" ht="31.5">
      <c r="A16" s="4" t="s">
        <v>32</v>
      </c>
      <c r="B16" s="8">
        <v>2372.5</v>
      </c>
      <c r="C16" s="8">
        <v>2372.5</v>
      </c>
      <c r="D16" s="14">
        <f t="shared" si="0"/>
        <v>100</v>
      </c>
    </row>
    <row r="17" spans="1:4" ht="31.5" hidden="1">
      <c r="A17" s="4" t="s">
        <v>5</v>
      </c>
      <c r="B17" s="8">
        <v>0</v>
      </c>
      <c r="C17" s="8">
        <v>0</v>
      </c>
      <c r="D17" s="14" t="e">
        <f t="shared" si="0"/>
        <v>#DIV/0!</v>
      </c>
    </row>
    <row r="18" spans="1:4" ht="47.25" hidden="1">
      <c r="A18" s="4" t="s">
        <v>70</v>
      </c>
      <c r="B18" s="8"/>
      <c r="C18" s="8"/>
      <c r="D18" s="14" t="e">
        <f t="shared" si="0"/>
        <v>#DIV/0!</v>
      </c>
    </row>
    <row r="19" spans="1:4" ht="47.25">
      <c r="A19" s="4" t="s">
        <v>70</v>
      </c>
      <c r="B19" s="8">
        <v>1050.9</v>
      </c>
      <c r="C19" s="8">
        <v>1050.9</v>
      </c>
      <c r="D19" s="14">
        <v>0</v>
      </c>
    </row>
    <row r="20" spans="1:4" s="22" customFormat="1" ht="15.75">
      <c r="A20" s="19" t="s">
        <v>7</v>
      </c>
      <c r="B20" s="20">
        <f>B21+B22</f>
        <v>214.1</v>
      </c>
      <c r="C20" s="20">
        <f>C21+C22</f>
        <v>214.1</v>
      </c>
      <c r="D20" s="21">
        <f t="shared" si="0"/>
        <v>100</v>
      </c>
    </row>
    <row r="21" spans="1:4" ht="15.75">
      <c r="A21" s="1" t="s">
        <v>8</v>
      </c>
      <c r="B21" s="8">
        <v>210.1</v>
      </c>
      <c r="C21" s="8">
        <v>210.1</v>
      </c>
      <c r="D21" s="14">
        <f t="shared" si="0"/>
        <v>100</v>
      </c>
    </row>
    <row r="22" spans="1:4" ht="15.75">
      <c r="A22" s="1" t="s">
        <v>9</v>
      </c>
      <c r="B22" s="8">
        <v>4</v>
      </c>
      <c r="C22" s="8">
        <v>4</v>
      </c>
      <c r="D22" s="14">
        <f t="shared" si="0"/>
        <v>100</v>
      </c>
    </row>
    <row r="23" spans="1:4" s="3" customFormat="1" ht="21" customHeight="1">
      <c r="A23" s="15" t="s">
        <v>10</v>
      </c>
      <c r="B23" s="16">
        <f>B4+B15+B20</f>
        <v>5574</v>
      </c>
      <c r="C23" s="16">
        <f>C4+C15+C20</f>
        <v>5574</v>
      </c>
      <c r="D23" s="17">
        <f>C23*100/B23</f>
        <v>100</v>
      </c>
    </row>
    <row r="24" spans="1:4" s="3" customFormat="1" ht="15.75">
      <c r="A24" s="31" t="s">
        <v>11</v>
      </c>
      <c r="B24" s="32">
        <f>B25+B26+B27+B29+B30+B31+B32+B33+B34+B35+B37</f>
        <v>6341.3</v>
      </c>
      <c r="C24" s="32">
        <f>C25+C26+C27+C29+C30+C31+C32+C33+C34+C35+C37</f>
        <v>6299.5</v>
      </c>
      <c r="D24" s="33">
        <f>C24*100/B24</f>
        <v>99.34082916752085</v>
      </c>
    </row>
    <row r="25" spans="1:4" ht="15.75">
      <c r="A25" s="1" t="s">
        <v>64</v>
      </c>
      <c r="B25" s="8">
        <v>1564</v>
      </c>
      <c r="C25" s="8">
        <v>1562.6</v>
      </c>
      <c r="D25" s="14">
        <f>C25*100/B25</f>
        <v>99.91048593350384</v>
      </c>
    </row>
    <row r="26" spans="1:4" ht="15.75">
      <c r="A26" s="1" t="s">
        <v>55</v>
      </c>
      <c r="B26" s="8">
        <v>24.4</v>
      </c>
      <c r="C26" s="8">
        <v>24.4</v>
      </c>
      <c r="D26" s="14">
        <f aca="true" t="shared" si="1" ref="D26:D36">C26*100/B26</f>
        <v>100</v>
      </c>
    </row>
    <row r="27" spans="1:4" ht="15.75">
      <c r="A27" s="1" t="s">
        <v>66</v>
      </c>
      <c r="B27" s="8">
        <v>1140.5</v>
      </c>
      <c r="C27" s="8">
        <v>1116.2</v>
      </c>
      <c r="D27" s="14">
        <f t="shared" si="1"/>
        <v>97.86935554581324</v>
      </c>
    </row>
    <row r="28" spans="1:4" ht="15.75" hidden="1">
      <c r="A28" s="1" t="s">
        <v>67</v>
      </c>
      <c r="B28" s="8">
        <v>0</v>
      </c>
      <c r="C28" s="8">
        <v>0</v>
      </c>
      <c r="D28" s="14" t="e">
        <f t="shared" si="1"/>
        <v>#DIV/0!</v>
      </c>
    </row>
    <row r="29" spans="1:4" ht="15.75">
      <c r="A29" s="1" t="s">
        <v>68</v>
      </c>
      <c r="B29" s="8">
        <v>8</v>
      </c>
      <c r="C29" s="8">
        <v>4</v>
      </c>
      <c r="D29" s="14">
        <f t="shared" si="1"/>
        <v>50</v>
      </c>
    </row>
    <row r="30" spans="1:4" ht="15.75">
      <c r="A30" s="1" t="s">
        <v>14</v>
      </c>
      <c r="B30" s="8">
        <v>210.1</v>
      </c>
      <c r="C30" s="8">
        <v>210.1</v>
      </c>
      <c r="D30" s="14">
        <f t="shared" si="1"/>
        <v>100</v>
      </c>
    </row>
    <row r="31" spans="1:4" ht="15.75" hidden="1">
      <c r="A31" s="1"/>
      <c r="B31" s="8"/>
      <c r="C31" s="8"/>
      <c r="D31" s="14"/>
    </row>
    <row r="32" spans="1:4" ht="15.75">
      <c r="A32" s="1" t="s">
        <v>97</v>
      </c>
      <c r="B32" s="8">
        <v>360</v>
      </c>
      <c r="C32" s="8">
        <v>360</v>
      </c>
      <c r="D32" s="14">
        <f t="shared" si="1"/>
        <v>100</v>
      </c>
    </row>
    <row r="33" spans="1:4" ht="15.75">
      <c r="A33" s="4" t="s">
        <v>71</v>
      </c>
      <c r="B33" s="8">
        <v>1125.6</v>
      </c>
      <c r="C33" s="8">
        <v>1116.7</v>
      </c>
      <c r="D33" s="14">
        <f t="shared" si="1"/>
        <v>99.20931058990762</v>
      </c>
    </row>
    <row r="34" spans="1:4" ht="15.75">
      <c r="A34" s="4" t="s">
        <v>72</v>
      </c>
      <c r="B34" s="8">
        <v>617.9</v>
      </c>
      <c r="C34" s="8">
        <v>614.7</v>
      </c>
      <c r="D34" s="14">
        <f t="shared" si="1"/>
        <v>99.48211684738632</v>
      </c>
    </row>
    <row r="35" spans="1:4" ht="15.75">
      <c r="A35" s="1" t="s">
        <v>18</v>
      </c>
      <c r="B35" s="8">
        <v>1290.8</v>
      </c>
      <c r="C35" s="8">
        <v>1290.8</v>
      </c>
      <c r="D35" s="14">
        <f t="shared" si="1"/>
        <v>100</v>
      </c>
    </row>
    <row r="36" spans="1:4" ht="15.75" hidden="1">
      <c r="A36" s="1" t="s">
        <v>19</v>
      </c>
      <c r="B36" s="8">
        <v>1229.4</v>
      </c>
      <c r="C36" s="8">
        <v>0</v>
      </c>
      <c r="D36" s="14">
        <f t="shared" si="1"/>
        <v>0</v>
      </c>
    </row>
    <row r="37" spans="1:4" ht="15.75" hidden="1">
      <c r="A37" s="1" t="s">
        <v>90</v>
      </c>
      <c r="B37" s="8"/>
      <c r="C37" s="8"/>
      <c r="D37" s="14"/>
    </row>
    <row r="38" spans="1:4" ht="15.75">
      <c r="A38" s="2" t="s">
        <v>23</v>
      </c>
      <c r="B38" s="7">
        <f>B24</f>
        <v>6341.3</v>
      </c>
      <c r="C38" s="7">
        <f>C24</f>
        <v>6299.5</v>
      </c>
      <c r="D38" s="29">
        <f>C38*100/B38</f>
        <v>99.34082916752085</v>
      </c>
    </row>
    <row r="39" spans="1:4" ht="15.75">
      <c r="A39" s="6" t="s">
        <v>61</v>
      </c>
      <c r="B39" s="30">
        <f>B23-B38</f>
        <v>-767.3000000000002</v>
      </c>
      <c r="C39" s="30">
        <f>C23-C38</f>
        <v>-725.5</v>
      </c>
      <c r="D39" s="14" t="s">
        <v>43</v>
      </c>
    </row>
    <row r="41" spans="1:4" s="3" customFormat="1" ht="12.75">
      <c r="A41"/>
      <c r="B41"/>
      <c r="C41"/>
      <c r="D41" s="11"/>
    </row>
    <row r="42" spans="1:4" s="3" customFormat="1" ht="12.75">
      <c r="A42"/>
      <c r="B42"/>
      <c r="C42"/>
      <c r="D42" s="1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7">
      <selection activeCell="L32" sqref="L32"/>
    </sheetView>
  </sheetViews>
  <sheetFormatPr defaultColWidth="9.140625" defaultRowHeight="12.75"/>
  <cols>
    <col min="1" max="1" width="42.00390625" style="0" customWidth="1"/>
    <col min="2" max="2" width="16.28125" style="0" customWidth="1"/>
    <col min="3" max="3" width="20.140625" style="0" customWidth="1"/>
    <col min="4" max="4" width="19.140625" style="0" customWidth="1"/>
  </cols>
  <sheetData>
    <row r="1" spans="1:4" ht="32.2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ht="31.5">
      <c r="A3" s="10" t="s">
        <v>0</v>
      </c>
      <c r="B3" s="10" t="s">
        <v>101</v>
      </c>
      <c r="C3" s="10" t="s">
        <v>102</v>
      </c>
      <c r="D3" s="13" t="s">
        <v>31</v>
      </c>
    </row>
    <row r="4" spans="1:4" ht="15.75">
      <c r="A4" s="15" t="s">
        <v>24</v>
      </c>
      <c r="B4" s="16">
        <f>B6+B8++B9+B12+B13+B14</f>
        <v>2023.9</v>
      </c>
      <c r="C4" s="16">
        <f>C6+C8+C9+C10+C14+C13+C12</f>
        <v>598.8</v>
      </c>
      <c r="D4" s="17">
        <f>D6+D8+D9+D12</f>
        <v>52.8555107126335</v>
      </c>
    </row>
    <row r="5" spans="1:4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480</v>
      </c>
      <c r="C6" s="8">
        <v>92.8</v>
      </c>
      <c r="D6" s="14">
        <f aca="true" t="shared" si="0" ref="D6:D21">C6*100/B6</f>
        <v>19.333333333333332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355.9</v>
      </c>
      <c r="C8" s="8">
        <v>16.4</v>
      </c>
      <c r="D8" s="14">
        <f t="shared" si="0"/>
        <v>4.608035965158752</v>
      </c>
    </row>
    <row r="9" spans="1:4" ht="15.75">
      <c r="A9" s="1" t="s">
        <v>2</v>
      </c>
      <c r="B9" s="8">
        <v>1188</v>
      </c>
      <c r="C9" s="8">
        <v>343.5</v>
      </c>
      <c r="D9" s="14">
        <f>C9*100/B9</f>
        <v>28.914141414141415</v>
      </c>
    </row>
    <row r="10" spans="1:4" ht="15.75">
      <c r="A10" s="1" t="s">
        <v>74</v>
      </c>
      <c r="B10" s="8">
        <v>0</v>
      </c>
      <c r="C10" s="8">
        <v>9.8</v>
      </c>
      <c r="D10" s="14"/>
    </row>
    <row r="11" spans="1:4" ht="15.75">
      <c r="A11" s="1" t="s">
        <v>78</v>
      </c>
      <c r="B11" s="8"/>
      <c r="C11" s="8"/>
      <c r="D11" s="14"/>
    </row>
    <row r="12" spans="1:4" ht="15.75">
      <c r="A12" s="1" t="s">
        <v>4</v>
      </c>
      <c r="B12" s="8">
        <v>0</v>
      </c>
      <c r="C12" s="8">
        <v>0</v>
      </c>
      <c r="D12" s="14">
        <v>0</v>
      </c>
    </row>
    <row r="13" spans="1:4" ht="15.75">
      <c r="A13" s="34" t="s">
        <v>74</v>
      </c>
      <c r="B13" s="35">
        <v>0</v>
      </c>
      <c r="C13" s="35">
        <v>0</v>
      </c>
      <c r="D13" s="14">
        <v>0</v>
      </c>
    </row>
    <row r="14" spans="1:4" ht="15.75">
      <c r="A14" s="1" t="s">
        <v>75</v>
      </c>
      <c r="B14" s="8">
        <v>0</v>
      </c>
      <c r="C14" s="8">
        <v>136.3</v>
      </c>
      <c r="D14" s="14" t="e">
        <f t="shared" si="0"/>
        <v>#DIV/0!</v>
      </c>
    </row>
    <row r="15" spans="1:4" ht="24.75" customHeight="1">
      <c r="A15" s="38" t="s">
        <v>39</v>
      </c>
      <c r="B15" s="16">
        <f>B16+B20</f>
        <v>2614.5</v>
      </c>
      <c r="C15" s="16">
        <v>773.9</v>
      </c>
      <c r="D15" s="17">
        <f>C15*100/B15</f>
        <v>29.600305985848156</v>
      </c>
    </row>
    <row r="16" spans="1:4" ht="57" customHeight="1">
      <c r="A16" s="4" t="s">
        <v>32</v>
      </c>
      <c r="B16" s="8">
        <v>2405</v>
      </c>
      <c r="C16" s="8">
        <v>721.5</v>
      </c>
      <c r="D16" s="14">
        <f t="shared" si="0"/>
        <v>30</v>
      </c>
    </row>
    <row r="17" spans="1:4" ht="54.75" customHeight="1">
      <c r="A17" s="4" t="s">
        <v>5</v>
      </c>
      <c r="B17" s="8">
        <v>0</v>
      </c>
      <c r="C17" s="8">
        <v>0</v>
      </c>
      <c r="D17" s="14" t="e">
        <f t="shared" si="0"/>
        <v>#DIV/0!</v>
      </c>
    </row>
    <row r="18" spans="1:4" ht="60" customHeight="1">
      <c r="A18" s="4" t="s">
        <v>70</v>
      </c>
      <c r="B18" s="8"/>
      <c r="C18" s="8"/>
      <c r="D18" s="14" t="e">
        <f t="shared" si="0"/>
        <v>#DIV/0!</v>
      </c>
    </row>
    <row r="19" spans="1:4" ht="60" customHeight="1">
      <c r="A19" s="4" t="s">
        <v>70</v>
      </c>
      <c r="B19" s="8">
        <v>0</v>
      </c>
      <c r="C19" s="8">
        <v>0</v>
      </c>
      <c r="D19" s="14">
        <v>0</v>
      </c>
    </row>
    <row r="20" spans="1:4" ht="15.75">
      <c r="A20" s="19" t="s">
        <v>7</v>
      </c>
      <c r="B20" s="20">
        <f>B21</f>
        <v>209.5</v>
      </c>
      <c r="C20" s="20">
        <v>52.4</v>
      </c>
      <c r="D20" s="21">
        <f t="shared" si="0"/>
        <v>25.011933174224342</v>
      </c>
    </row>
    <row r="21" spans="1:4" ht="15.75">
      <c r="A21" s="1" t="s">
        <v>8</v>
      </c>
      <c r="B21" s="8">
        <v>209.5</v>
      </c>
      <c r="C21" s="8">
        <v>52.4</v>
      </c>
      <c r="D21" s="14">
        <f t="shared" si="0"/>
        <v>25.011933174224342</v>
      </c>
    </row>
    <row r="22" spans="1:4" ht="15.75">
      <c r="A22" s="1" t="s">
        <v>9</v>
      </c>
      <c r="B22" s="8">
        <v>0</v>
      </c>
      <c r="C22" s="8">
        <v>0</v>
      </c>
      <c r="D22" s="14">
        <v>0</v>
      </c>
    </row>
    <row r="23" spans="1:4" ht="15.75">
      <c r="A23" s="15" t="s">
        <v>10</v>
      </c>
      <c r="B23" s="16">
        <f>B4+B15</f>
        <v>4638.4</v>
      </c>
      <c r="C23" s="16">
        <f>C4+C15</f>
        <v>1372.6999999999998</v>
      </c>
      <c r="D23" s="17">
        <f>C23*100/B23</f>
        <v>29.594256640220763</v>
      </c>
    </row>
    <row r="24" spans="1:4" ht="15.75">
      <c r="A24" s="31" t="s">
        <v>11</v>
      </c>
      <c r="B24" s="32">
        <f>B25+B26+B27+B28+B30+B32+B33+B34+B35</f>
        <v>4638.3</v>
      </c>
      <c r="C24" s="32">
        <f>C25+C27+C28+C30+C32+C33+C34</f>
        <v>748</v>
      </c>
      <c r="D24" s="33">
        <f>C24*100/B24</f>
        <v>16.12659810706509</v>
      </c>
    </row>
    <row r="25" spans="1:4" ht="15.75">
      <c r="A25" s="1" t="s">
        <v>64</v>
      </c>
      <c r="B25" s="8">
        <v>1171.6</v>
      </c>
      <c r="C25" s="8">
        <v>250.3</v>
      </c>
      <c r="D25" s="14">
        <f>C25*100/B25</f>
        <v>21.36394673950154</v>
      </c>
    </row>
    <row r="26" spans="1:4" ht="1.5" customHeight="1">
      <c r="A26" s="1"/>
      <c r="B26" s="8"/>
      <c r="C26" s="8"/>
      <c r="D26" s="14"/>
    </row>
    <row r="27" spans="1:4" ht="15.75">
      <c r="A27" s="1" t="s">
        <v>66</v>
      </c>
      <c r="B27" s="8">
        <v>897.5</v>
      </c>
      <c r="C27" s="8">
        <v>202.2</v>
      </c>
      <c r="D27" s="14">
        <f>C27*100/B27</f>
        <v>22.52924791086351</v>
      </c>
    </row>
    <row r="28" spans="1:4" ht="15.75">
      <c r="A28" s="1" t="s">
        <v>67</v>
      </c>
      <c r="B28" s="8">
        <v>0</v>
      </c>
      <c r="C28" s="8">
        <v>0</v>
      </c>
      <c r="D28" s="14">
        <v>0</v>
      </c>
    </row>
    <row r="29" spans="1:4" ht="15.75" hidden="1">
      <c r="A29" s="1"/>
      <c r="B29" s="8"/>
      <c r="C29" s="8"/>
      <c r="D29" s="14"/>
    </row>
    <row r="30" spans="1:4" ht="15.75">
      <c r="A30" s="1" t="s">
        <v>14</v>
      </c>
      <c r="B30" s="8">
        <v>209.4</v>
      </c>
      <c r="C30" s="8">
        <v>52.4</v>
      </c>
      <c r="D30" s="14">
        <f>C30*100/B30</f>
        <v>25.023877745940784</v>
      </c>
    </row>
    <row r="31" spans="1:4" ht="1.5" customHeight="1">
      <c r="A31" s="1"/>
      <c r="B31" s="8"/>
      <c r="C31" s="8"/>
      <c r="D31" s="14"/>
    </row>
    <row r="32" spans="1:4" ht="15.75">
      <c r="A32" s="1" t="s">
        <v>97</v>
      </c>
      <c r="B32" s="8">
        <v>0</v>
      </c>
      <c r="C32" s="8">
        <v>0</v>
      </c>
      <c r="D32" s="14">
        <v>0</v>
      </c>
    </row>
    <row r="33" spans="1:4" ht="18" customHeight="1">
      <c r="A33" s="4" t="s">
        <v>71</v>
      </c>
      <c r="B33" s="8">
        <v>980.6</v>
      </c>
      <c r="C33" s="8">
        <v>143.1</v>
      </c>
      <c r="D33" s="14">
        <f>C33*100/B33</f>
        <v>14.593106261472567</v>
      </c>
    </row>
    <row r="34" spans="1:4" ht="21.75" customHeight="1">
      <c r="A34" s="4" t="s">
        <v>72</v>
      </c>
      <c r="B34" s="8">
        <v>120</v>
      </c>
      <c r="C34" s="8">
        <v>100</v>
      </c>
      <c r="D34" s="14">
        <f>C34*100/B34</f>
        <v>83.33333333333333</v>
      </c>
    </row>
    <row r="35" spans="1:4" ht="15.75">
      <c r="A35" s="1" t="s">
        <v>18</v>
      </c>
      <c r="B35" s="8">
        <v>1259.2</v>
      </c>
      <c r="C35" s="8">
        <v>0</v>
      </c>
      <c r="D35" s="14"/>
    </row>
    <row r="36" spans="1:4" ht="15.75">
      <c r="A36" s="1"/>
      <c r="B36" s="8"/>
      <c r="C36" s="8"/>
      <c r="D36" s="14"/>
    </row>
    <row r="37" spans="1:4" ht="15.75">
      <c r="A37" s="1" t="s">
        <v>90</v>
      </c>
      <c r="B37" s="8"/>
      <c r="C37" s="8"/>
      <c r="D37" s="14"/>
    </row>
    <row r="38" spans="1:4" ht="15.75">
      <c r="A38" s="2" t="s">
        <v>23</v>
      </c>
      <c r="B38" s="7">
        <f>B24</f>
        <v>4638.3</v>
      </c>
      <c r="C38" s="7">
        <f>C24</f>
        <v>748</v>
      </c>
      <c r="D38" s="29">
        <f>C38*100/B38</f>
        <v>16.12659810706509</v>
      </c>
    </row>
    <row r="39" spans="1:4" ht="15.75">
      <c r="A39" s="6" t="s">
        <v>61</v>
      </c>
      <c r="B39" s="30">
        <f>B23-B38</f>
        <v>0.0999999999994543</v>
      </c>
      <c r="C39" s="30">
        <f>C23-C38</f>
        <v>624.6999999999998</v>
      </c>
      <c r="D39" s="14" t="s">
        <v>43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D38"/>
    </sheetView>
  </sheetViews>
  <sheetFormatPr defaultColWidth="9.140625" defaultRowHeight="12.75"/>
  <cols>
    <col min="1" max="1" width="38.140625" style="0" customWidth="1"/>
    <col min="2" max="2" width="14.7109375" style="0" customWidth="1"/>
    <col min="3" max="3" width="16.8515625" style="0" customWidth="1"/>
    <col min="4" max="4" width="20.8515625" style="0" customWidth="1"/>
  </cols>
  <sheetData>
    <row r="1" spans="1:4" ht="15.75">
      <c r="A1" s="39" t="s">
        <v>69</v>
      </c>
      <c r="B1" s="39"/>
      <c r="C1" s="39"/>
      <c r="D1" s="39"/>
    </row>
    <row r="2" ht="12.75">
      <c r="D2" s="11" t="s">
        <v>37</v>
      </c>
    </row>
    <row r="3" spans="1:4" ht="31.5">
      <c r="A3" s="10" t="s">
        <v>0</v>
      </c>
      <c r="B3" s="10" t="s">
        <v>101</v>
      </c>
      <c r="C3" s="10" t="s">
        <v>103</v>
      </c>
      <c r="D3" s="13" t="s">
        <v>31</v>
      </c>
    </row>
    <row r="4" spans="1:4" ht="15.75">
      <c r="A4" s="15" t="s">
        <v>24</v>
      </c>
      <c r="B4" s="16">
        <f>B6+B8+B9+B14</f>
        <v>2160.2000000000003</v>
      </c>
      <c r="C4" s="16">
        <f>C6+C8+C9+C10+C12+C13+C14+C11</f>
        <v>997.9000000000001</v>
      </c>
      <c r="D4" s="17">
        <f>D6+D8+D9+D12</f>
        <v>102.84670183382954</v>
      </c>
    </row>
    <row r="5" spans="1:4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480</v>
      </c>
      <c r="C6" s="8">
        <v>228.9</v>
      </c>
      <c r="D6" s="14">
        <f>C6*100/B6</f>
        <v>47.6875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355.9</v>
      </c>
      <c r="C8" s="8">
        <v>19.5</v>
      </c>
      <c r="D8" s="14">
        <f>C8*100/B8</f>
        <v>5.479067153694858</v>
      </c>
    </row>
    <row r="9" spans="1:4" ht="15.75">
      <c r="A9" s="1" t="s">
        <v>2</v>
      </c>
      <c r="B9" s="8">
        <v>1188</v>
      </c>
      <c r="C9" s="8">
        <v>590.2</v>
      </c>
      <c r="D9" s="14">
        <f>C9*100/B9</f>
        <v>49.680134680134685</v>
      </c>
    </row>
    <row r="10" spans="1:4" ht="15.75">
      <c r="A10" s="1" t="s">
        <v>74</v>
      </c>
      <c r="B10" s="8">
        <v>0</v>
      </c>
      <c r="C10" s="8">
        <v>11.5</v>
      </c>
      <c r="D10" s="14">
        <v>0</v>
      </c>
    </row>
    <row r="11" spans="1:4" ht="15.75">
      <c r="A11" s="1" t="s">
        <v>78</v>
      </c>
      <c r="B11" s="8">
        <v>0</v>
      </c>
      <c r="C11" s="8">
        <v>1</v>
      </c>
      <c r="D11" s="14">
        <v>0</v>
      </c>
    </row>
    <row r="12" spans="1:4" ht="15.75">
      <c r="A12" s="1" t="s">
        <v>4</v>
      </c>
      <c r="B12" s="8">
        <v>0</v>
      </c>
      <c r="C12" s="8">
        <v>0</v>
      </c>
      <c r="D12" s="14">
        <v>0</v>
      </c>
    </row>
    <row r="13" spans="1:4" ht="15.75">
      <c r="A13" s="34" t="s">
        <v>74</v>
      </c>
      <c r="B13" s="35">
        <v>0</v>
      </c>
      <c r="C13" s="35">
        <v>0</v>
      </c>
      <c r="D13" s="14">
        <v>0</v>
      </c>
    </row>
    <row r="14" spans="1:4" ht="15.75">
      <c r="A14" s="1" t="s">
        <v>75</v>
      </c>
      <c r="B14" s="8">
        <v>136.3</v>
      </c>
      <c r="C14" s="8">
        <v>146.8</v>
      </c>
      <c r="D14" s="14">
        <f>C14*100/B14</f>
        <v>107.70359501100513</v>
      </c>
    </row>
    <row r="15" spans="1:4" ht="21.75" customHeight="1">
      <c r="A15" s="38" t="s">
        <v>39</v>
      </c>
      <c r="B15" s="16">
        <f>B16+B18+B20</f>
        <v>4113.5</v>
      </c>
      <c r="C15" s="16">
        <f>C16+C18+C20</f>
        <v>1522.0000000000002</v>
      </c>
      <c r="D15" s="17">
        <f>C15*100/B15</f>
        <v>37.00012155099065</v>
      </c>
    </row>
    <row r="16" spans="1:4" ht="52.5" customHeight="1">
      <c r="A16" s="4" t="s">
        <v>32</v>
      </c>
      <c r="B16" s="8">
        <v>2405</v>
      </c>
      <c r="C16" s="8">
        <v>1322.9</v>
      </c>
      <c r="D16" s="14">
        <f>C16*100/B16</f>
        <v>55.00623700623701</v>
      </c>
    </row>
    <row r="17" spans="1:4" ht="58.5" customHeight="1">
      <c r="A17" s="4" t="s">
        <v>5</v>
      </c>
      <c r="B17" s="8">
        <v>0</v>
      </c>
      <c r="C17" s="8">
        <v>0</v>
      </c>
      <c r="D17" s="14">
        <v>0</v>
      </c>
    </row>
    <row r="18" spans="1:4" ht="66.75" customHeight="1">
      <c r="A18" s="4" t="s">
        <v>70</v>
      </c>
      <c r="B18" s="8">
        <v>1499</v>
      </c>
      <c r="C18" s="8">
        <v>94.4</v>
      </c>
      <c r="D18" s="14">
        <f>C18*100/B18</f>
        <v>6.297531687791861</v>
      </c>
    </row>
    <row r="19" spans="1:4" ht="57" customHeight="1">
      <c r="A19" s="4" t="s">
        <v>70</v>
      </c>
      <c r="B19" s="8">
        <v>0</v>
      </c>
      <c r="C19" s="8">
        <v>0</v>
      </c>
      <c r="D19" s="14">
        <v>0</v>
      </c>
    </row>
    <row r="20" spans="1:4" ht="15.75">
      <c r="A20" s="19" t="s">
        <v>7</v>
      </c>
      <c r="B20" s="20">
        <f>B21</f>
        <v>209.5</v>
      </c>
      <c r="C20" s="20">
        <f>C21</f>
        <v>104.7</v>
      </c>
      <c r="D20" s="21">
        <f>C20*100/B20</f>
        <v>49.976133651551315</v>
      </c>
    </row>
    <row r="21" spans="1:4" ht="15.75">
      <c r="A21" s="1" t="s">
        <v>8</v>
      </c>
      <c r="B21" s="8">
        <v>209.5</v>
      </c>
      <c r="C21" s="8">
        <v>104.7</v>
      </c>
      <c r="D21" s="14">
        <f>C21*100/B21</f>
        <v>49.976133651551315</v>
      </c>
    </row>
    <row r="22" spans="1:4" ht="15.75">
      <c r="A22" s="1" t="s">
        <v>9</v>
      </c>
      <c r="B22" s="8">
        <v>0</v>
      </c>
      <c r="C22" s="8">
        <v>0</v>
      </c>
      <c r="D22" s="14">
        <v>0</v>
      </c>
    </row>
    <row r="23" spans="1:4" ht="15.75">
      <c r="A23" s="15" t="s">
        <v>10</v>
      </c>
      <c r="B23" s="16">
        <f>B4+B15</f>
        <v>6273.700000000001</v>
      </c>
      <c r="C23" s="16">
        <f>C4+C15</f>
        <v>2519.9000000000005</v>
      </c>
      <c r="D23" s="17">
        <f>C23*100/B23</f>
        <v>40.166090186014635</v>
      </c>
    </row>
    <row r="24" spans="1:4" ht="15.75">
      <c r="A24" s="31" t="s">
        <v>11</v>
      </c>
      <c r="B24" s="32">
        <f>B25+B27+B30+B33+B35+B36+B34</f>
        <v>6584.1</v>
      </c>
      <c r="C24" s="32">
        <f>C25+C26+C27+C28+C30+C32+C33+C34+C35+C36</f>
        <v>2660.1</v>
      </c>
      <c r="D24" s="33">
        <f>C24*100/B24</f>
        <v>40.401877249738</v>
      </c>
    </row>
    <row r="25" spans="1:4" ht="15.75">
      <c r="A25" s="1" t="s">
        <v>64</v>
      </c>
      <c r="B25" s="8">
        <v>1350.6</v>
      </c>
      <c r="C25" s="8">
        <v>718</v>
      </c>
      <c r="D25" s="14">
        <f>C25*100/B25</f>
        <v>53.161557826151345</v>
      </c>
    </row>
    <row r="26" spans="1:4" ht="1.5" customHeight="1">
      <c r="A26" s="1"/>
      <c r="B26" s="8"/>
      <c r="C26" s="8"/>
      <c r="D26" s="14"/>
    </row>
    <row r="27" spans="1:4" ht="15.75">
      <c r="A27" s="1" t="s">
        <v>66</v>
      </c>
      <c r="B27" s="8">
        <v>1183.2</v>
      </c>
      <c r="C27" s="8">
        <v>491.9</v>
      </c>
      <c r="D27" s="14">
        <f aca="true" t="shared" si="0" ref="D27:D35">C27*100/B27</f>
        <v>41.5736984448952</v>
      </c>
    </row>
    <row r="28" spans="1:4" ht="15.75">
      <c r="A28" s="1" t="s">
        <v>67</v>
      </c>
      <c r="B28" s="8">
        <v>0</v>
      </c>
      <c r="C28" s="8">
        <v>0</v>
      </c>
      <c r="D28" s="14">
        <v>0</v>
      </c>
    </row>
    <row r="29" spans="1:4" ht="0.75" customHeight="1">
      <c r="A29" s="1"/>
      <c r="B29" s="8"/>
      <c r="C29" s="8"/>
      <c r="D29" s="14"/>
    </row>
    <row r="30" spans="1:4" ht="15.75">
      <c r="A30" s="1" t="s">
        <v>14</v>
      </c>
      <c r="B30" s="8">
        <v>209.4</v>
      </c>
      <c r="C30" s="8">
        <v>102.2</v>
      </c>
      <c r="D30" s="14">
        <f t="shared" si="0"/>
        <v>48.80611270296084</v>
      </c>
    </row>
    <row r="31" spans="1:4" ht="2.25" customHeight="1">
      <c r="A31" s="1"/>
      <c r="B31" s="8"/>
      <c r="C31" s="8"/>
      <c r="D31" s="14"/>
    </row>
    <row r="32" spans="1:4" ht="15.75">
      <c r="A32" s="1" t="s">
        <v>97</v>
      </c>
      <c r="B32" s="8">
        <v>0</v>
      </c>
      <c r="C32" s="8">
        <v>0</v>
      </c>
      <c r="D32" s="14">
        <v>0</v>
      </c>
    </row>
    <row r="33" spans="1:4" ht="18.75" customHeight="1">
      <c r="A33" s="4" t="s">
        <v>71</v>
      </c>
      <c r="B33" s="8">
        <v>1436.4</v>
      </c>
      <c r="C33" s="8">
        <v>423.3</v>
      </c>
      <c r="D33" s="14">
        <f t="shared" si="0"/>
        <v>29.469507101086048</v>
      </c>
    </row>
    <row r="34" spans="1:4" ht="17.25" customHeight="1">
      <c r="A34" s="4" t="s">
        <v>15</v>
      </c>
      <c r="B34" s="8">
        <v>975.3</v>
      </c>
      <c r="C34" s="8">
        <v>125.1</v>
      </c>
      <c r="D34" s="14">
        <f>C34*100/B34</f>
        <v>12.826822516148878</v>
      </c>
    </row>
    <row r="35" spans="1:4" ht="15.75">
      <c r="A35" s="1" t="s">
        <v>18</v>
      </c>
      <c r="B35" s="8">
        <v>1295.5</v>
      </c>
      <c r="C35" s="8">
        <v>665.9</v>
      </c>
      <c r="D35" s="14">
        <f t="shared" si="0"/>
        <v>51.401003473562334</v>
      </c>
    </row>
    <row r="36" spans="1:4" ht="15.75">
      <c r="A36" s="1" t="s">
        <v>79</v>
      </c>
      <c r="B36" s="8">
        <v>133.7</v>
      </c>
      <c r="C36" s="8">
        <v>133.7</v>
      </c>
      <c r="D36" s="14">
        <f>C36*100/B36</f>
        <v>100</v>
      </c>
    </row>
    <row r="37" spans="1:4" ht="15.75">
      <c r="A37" s="2" t="s">
        <v>23</v>
      </c>
      <c r="B37" s="7">
        <f>B24</f>
        <v>6584.1</v>
      </c>
      <c r="C37" s="7">
        <f>C24</f>
        <v>2660.1</v>
      </c>
      <c r="D37" s="29">
        <f>C37*100/B37</f>
        <v>40.401877249738</v>
      </c>
    </row>
    <row r="38" spans="1:4" ht="15.75">
      <c r="A38" s="6" t="s">
        <v>61</v>
      </c>
      <c r="B38" s="30">
        <f>B23-B37</f>
        <v>-310.39999999999964</v>
      </c>
      <c r="C38" s="30">
        <f>C23-C37</f>
        <v>-140.19999999999936</v>
      </c>
      <c r="D38" s="14" t="s">
        <v>43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J34" sqref="J34"/>
    </sheetView>
  </sheetViews>
  <sheetFormatPr defaultColWidth="9.140625" defaultRowHeight="12.75"/>
  <cols>
    <col min="2" max="2" width="49.57421875" style="0" customWidth="1"/>
    <col min="3" max="3" width="16.00390625" style="0" customWidth="1"/>
    <col min="4" max="4" width="12.8515625" style="0" customWidth="1"/>
    <col min="10" max="10" width="16.7109375" style="0" customWidth="1"/>
  </cols>
  <sheetData>
    <row r="1" spans="1:10" ht="44.25" customHeight="1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26">
        <v>87561</v>
      </c>
      <c r="E4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46.140625" style="0" customWidth="1"/>
    <col min="3" max="3" width="35.421875" style="0" customWidth="1"/>
    <col min="4" max="4" width="22.7109375" style="0" customWidth="1"/>
  </cols>
  <sheetData>
    <row r="1" spans="1:10" ht="27.75" customHeight="1">
      <c r="A1" s="40" t="s">
        <v>109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12.7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37">
        <v>231175.8</v>
      </c>
      <c r="E4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D38"/>
    </sheetView>
  </sheetViews>
  <sheetFormatPr defaultColWidth="9.140625" defaultRowHeight="12.75"/>
  <cols>
    <col min="1" max="1" width="30.28125" style="0" customWidth="1"/>
    <col min="2" max="2" width="14.00390625" style="0" customWidth="1"/>
    <col min="3" max="3" width="15.8515625" style="0" customWidth="1"/>
    <col min="4" max="4" width="16.00390625" style="0" customWidth="1"/>
  </cols>
  <sheetData>
    <row r="1" spans="1:4" ht="15.75">
      <c r="A1" s="39" t="s">
        <v>69</v>
      </c>
      <c r="B1" s="39"/>
      <c r="C1" s="39"/>
      <c r="D1" s="39"/>
    </row>
    <row r="2" ht="12.75">
      <c r="D2" s="11" t="s">
        <v>37</v>
      </c>
    </row>
    <row r="3" spans="1:4" ht="31.5">
      <c r="A3" s="10" t="s">
        <v>0</v>
      </c>
      <c r="B3" s="10" t="s">
        <v>101</v>
      </c>
      <c r="C3" s="10" t="s">
        <v>103</v>
      </c>
      <c r="D3" s="13" t="s">
        <v>31</v>
      </c>
    </row>
    <row r="4" spans="1:4" ht="15.75">
      <c r="A4" s="15" t="s">
        <v>24</v>
      </c>
      <c r="B4" s="16">
        <f>B6+B8+B9+B14</f>
        <v>2160.2000000000003</v>
      </c>
      <c r="C4" s="16">
        <f>C6+C8+C9+C10+C12+C13+C14+C11</f>
        <v>997.9000000000001</v>
      </c>
      <c r="D4" s="17">
        <f>D6+D8+D9+D12</f>
        <v>102.84670183382954</v>
      </c>
    </row>
    <row r="5" spans="1:4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480</v>
      </c>
      <c r="C6" s="8">
        <v>228.9</v>
      </c>
      <c r="D6" s="14">
        <f>C6*100/B6</f>
        <v>47.6875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355.9</v>
      </c>
      <c r="C8" s="8">
        <v>19.5</v>
      </c>
      <c r="D8" s="14">
        <f>C8*100/B8</f>
        <v>5.479067153694858</v>
      </c>
    </row>
    <row r="9" spans="1:4" ht="15.75">
      <c r="A9" s="1" t="s">
        <v>2</v>
      </c>
      <c r="B9" s="8">
        <v>1188</v>
      </c>
      <c r="C9" s="8">
        <v>590.2</v>
      </c>
      <c r="D9" s="14">
        <f>C9*100/B9</f>
        <v>49.680134680134685</v>
      </c>
    </row>
    <row r="10" spans="1:4" ht="15.75">
      <c r="A10" s="1" t="s">
        <v>74</v>
      </c>
      <c r="B10" s="8">
        <v>0</v>
      </c>
      <c r="C10" s="8">
        <v>11.5</v>
      </c>
      <c r="D10" s="14">
        <v>0</v>
      </c>
    </row>
    <row r="11" spans="1:4" ht="15.75">
      <c r="A11" s="1" t="s">
        <v>78</v>
      </c>
      <c r="B11" s="8">
        <v>0</v>
      </c>
      <c r="C11" s="8">
        <v>1</v>
      </c>
      <c r="D11" s="14">
        <v>0</v>
      </c>
    </row>
    <row r="12" spans="1:4" ht="15.75">
      <c r="A12" s="1" t="s">
        <v>4</v>
      </c>
      <c r="B12" s="8">
        <v>0</v>
      </c>
      <c r="C12" s="8">
        <v>0</v>
      </c>
      <c r="D12" s="14">
        <v>0</v>
      </c>
    </row>
    <row r="13" spans="1:4" ht="15.75">
      <c r="A13" s="34" t="s">
        <v>74</v>
      </c>
      <c r="B13" s="35">
        <v>0</v>
      </c>
      <c r="C13" s="35">
        <v>0</v>
      </c>
      <c r="D13" s="14">
        <v>0</v>
      </c>
    </row>
    <row r="14" spans="1:4" ht="15.75">
      <c r="A14" s="1" t="s">
        <v>75</v>
      </c>
      <c r="B14" s="8">
        <v>136.3</v>
      </c>
      <c r="C14" s="8">
        <v>146.8</v>
      </c>
      <c r="D14" s="14">
        <f>C14*100/B14</f>
        <v>107.70359501100513</v>
      </c>
    </row>
    <row r="15" spans="1:4" ht="36" customHeight="1">
      <c r="A15" s="38" t="s">
        <v>39</v>
      </c>
      <c r="B15" s="16">
        <f>B16+B18+B20</f>
        <v>4113.5</v>
      </c>
      <c r="C15" s="16">
        <f>C16+C18+C20</f>
        <v>1522.0000000000002</v>
      </c>
      <c r="D15" s="17">
        <f>C15*100/B15</f>
        <v>37.00012155099065</v>
      </c>
    </row>
    <row r="16" spans="1:4" ht="48.75" customHeight="1">
      <c r="A16" s="4" t="s">
        <v>32</v>
      </c>
      <c r="B16" s="8">
        <v>2405</v>
      </c>
      <c r="C16" s="8">
        <v>1322.9</v>
      </c>
      <c r="D16" s="14">
        <f>C16*100/B16</f>
        <v>55.00623700623701</v>
      </c>
    </row>
    <row r="17" spans="1:4" ht="66" customHeight="1">
      <c r="A17" s="4" t="s">
        <v>5</v>
      </c>
      <c r="B17" s="8">
        <v>0</v>
      </c>
      <c r="C17" s="8">
        <v>0</v>
      </c>
      <c r="D17" s="14">
        <v>0</v>
      </c>
    </row>
    <row r="18" spans="1:4" ht="64.5" customHeight="1">
      <c r="A18" s="4" t="s">
        <v>70</v>
      </c>
      <c r="B18" s="8">
        <v>1499</v>
      </c>
      <c r="C18" s="8">
        <v>94.4</v>
      </c>
      <c r="D18" s="14">
        <f>C18*100/B18</f>
        <v>6.297531687791861</v>
      </c>
    </row>
    <row r="19" spans="1:4" ht="62.25" customHeight="1">
      <c r="A19" s="4" t="s">
        <v>70</v>
      </c>
      <c r="B19" s="8">
        <v>0</v>
      </c>
      <c r="C19" s="8">
        <v>0</v>
      </c>
      <c r="D19" s="14">
        <v>0</v>
      </c>
    </row>
    <row r="20" spans="1:4" ht="15.75">
      <c r="A20" s="19" t="s">
        <v>7</v>
      </c>
      <c r="B20" s="20">
        <f>B21</f>
        <v>209.5</v>
      </c>
      <c r="C20" s="20">
        <f>C21</f>
        <v>104.7</v>
      </c>
      <c r="D20" s="21">
        <f>C20*100/B20</f>
        <v>49.976133651551315</v>
      </c>
    </row>
    <row r="21" spans="1:4" ht="15.75">
      <c r="A21" s="1" t="s">
        <v>8</v>
      </c>
      <c r="B21" s="8">
        <v>209.5</v>
      </c>
      <c r="C21" s="8">
        <v>104.7</v>
      </c>
      <c r="D21" s="14">
        <f>C21*100/B21</f>
        <v>49.976133651551315</v>
      </c>
    </row>
    <row r="22" spans="1:4" ht="15.75">
      <c r="A22" s="1" t="s">
        <v>9</v>
      </c>
      <c r="B22" s="8">
        <v>0</v>
      </c>
      <c r="C22" s="8">
        <v>0</v>
      </c>
      <c r="D22" s="14">
        <v>0</v>
      </c>
    </row>
    <row r="23" spans="1:4" ht="15.75">
      <c r="A23" s="15" t="s">
        <v>10</v>
      </c>
      <c r="B23" s="16">
        <f>B4+B15</f>
        <v>6273.700000000001</v>
      </c>
      <c r="C23" s="16">
        <f>C4+C15</f>
        <v>2519.9000000000005</v>
      </c>
      <c r="D23" s="17">
        <f>C23*100/B23</f>
        <v>40.166090186014635</v>
      </c>
    </row>
    <row r="24" spans="1:4" ht="15.75">
      <c r="A24" s="31" t="s">
        <v>11</v>
      </c>
      <c r="B24" s="32">
        <f>B25+B27+B30+B33+B35+B36+B34</f>
        <v>6584.1</v>
      </c>
      <c r="C24" s="32">
        <f>C25+C26+C27+C28+C30+C32+C33+C34+C35+C36</f>
        <v>2660.1</v>
      </c>
      <c r="D24" s="33">
        <f>C24*100/B24</f>
        <v>40.401877249738</v>
      </c>
    </row>
    <row r="25" spans="1:4" ht="15.75">
      <c r="A25" s="1" t="s">
        <v>64</v>
      </c>
      <c r="B25" s="8">
        <v>1350.6</v>
      </c>
      <c r="C25" s="8">
        <v>718</v>
      </c>
      <c r="D25" s="14">
        <f>C25*100/B25</f>
        <v>53.161557826151345</v>
      </c>
    </row>
    <row r="26" spans="1:4" ht="0.75" customHeight="1">
      <c r="A26" s="1"/>
      <c r="B26" s="8"/>
      <c r="C26" s="8"/>
      <c r="D26" s="14"/>
    </row>
    <row r="27" spans="1:4" ht="15.75">
      <c r="A27" s="1" t="s">
        <v>66</v>
      </c>
      <c r="B27" s="8">
        <v>1183.2</v>
      </c>
      <c r="C27" s="8">
        <v>491.9</v>
      </c>
      <c r="D27" s="14">
        <f aca="true" t="shared" si="0" ref="D27:D35">C27*100/B27</f>
        <v>41.5736984448952</v>
      </c>
    </row>
    <row r="28" spans="1:4" ht="15.75">
      <c r="A28" s="1" t="s">
        <v>67</v>
      </c>
      <c r="B28" s="8">
        <v>0</v>
      </c>
      <c r="C28" s="8">
        <v>0</v>
      </c>
      <c r="D28" s="14">
        <v>0</v>
      </c>
    </row>
    <row r="29" spans="1:4" ht="15.75" hidden="1">
      <c r="A29" s="1"/>
      <c r="B29" s="8"/>
      <c r="C29" s="8"/>
      <c r="D29" s="14"/>
    </row>
    <row r="30" spans="1:4" ht="15.75">
      <c r="A30" s="1" t="s">
        <v>14</v>
      </c>
      <c r="B30" s="8">
        <v>209.4</v>
      </c>
      <c r="C30" s="8">
        <v>102.2</v>
      </c>
      <c r="D30" s="14">
        <f t="shared" si="0"/>
        <v>48.80611270296084</v>
      </c>
    </row>
    <row r="31" spans="1:4" ht="15.75" hidden="1">
      <c r="A31" s="1"/>
      <c r="B31" s="8"/>
      <c r="C31" s="8"/>
      <c r="D31" s="14"/>
    </row>
    <row r="32" spans="1:4" ht="15.75">
      <c r="A32" s="1" t="s">
        <v>97</v>
      </c>
      <c r="B32" s="8">
        <v>0</v>
      </c>
      <c r="C32" s="8">
        <v>0</v>
      </c>
      <c r="D32" s="14">
        <v>0</v>
      </c>
    </row>
    <row r="33" spans="1:4" ht="15.75" hidden="1">
      <c r="A33" s="4" t="s">
        <v>71</v>
      </c>
      <c r="B33" s="8">
        <v>1436.4</v>
      </c>
      <c r="C33" s="8">
        <v>423.3</v>
      </c>
      <c r="D33" s="14">
        <f t="shared" si="0"/>
        <v>29.469507101086048</v>
      </c>
    </row>
    <row r="34" spans="1:4" ht="0.75" customHeight="1">
      <c r="A34" s="4" t="s">
        <v>15</v>
      </c>
      <c r="B34" s="8">
        <v>975.3</v>
      </c>
      <c r="C34" s="8">
        <v>125.1</v>
      </c>
      <c r="D34" s="14">
        <f>C34*100/B34</f>
        <v>12.826822516148878</v>
      </c>
    </row>
    <row r="35" spans="1:4" ht="15.75">
      <c r="A35" s="1" t="s">
        <v>18</v>
      </c>
      <c r="B35" s="8">
        <v>1295.5</v>
      </c>
      <c r="C35" s="8">
        <v>665.9</v>
      </c>
      <c r="D35" s="14">
        <f t="shared" si="0"/>
        <v>51.401003473562334</v>
      </c>
    </row>
    <row r="36" spans="1:4" ht="15.75">
      <c r="A36" s="1" t="s">
        <v>79</v>
      </c>
      <c r="B36" s="8">
        <v>133.7</v>
      </c>
      <c r="C36" s="8">
        <v>133.7</v>
      </c>
      <c r="D36" s="14">
        <f>C36*100/B36</f>
        <v>100</v>
      </c>
    </row>
    <row r="37" spans="1:4" ht="15.75">
      <c r="A37" s="2" t="s">
        <v>23</v>
      </c>
      <c r="B37" s="7">
        <f>B24</f>
        <v>6584.1</v>
      </c>
      <c r="C37" s="7">
        <f>C24</f>
        <v>2660.1</v>
      </c>
      <c r="D37" s="29">
        <f>C37*100/B37</f>
        <v>40.401877249738</v>
      </c>
    </row>
    <row r="38" spans="1:4" ht="15.75">
      <c r="A38" s="6" t="s">
        <v>61</v>
      </c>
      <c r="B38" s="30">
        <f>B23-B37</f>
        <v>-310.39999999999964</v>
      </c>
      <c r="C38" s="30">
        <f>C23-C37</f>
        <v>-140.19999999999936</v>
      </c>
      <c r="D38" s="14" t="s">
        <v>43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D38"/>
    </sheetView>
  </sheetViews>
  <sheetFormatPr defaultColWidth="9.140625" defaultRowHeight="12.75"/>
  <cols>
    <col min="1" max="1" width="43.140625" style="0" customWidth="1"/>
    <col min="2" max="2" width="11.8515625" style="0" customWidth="1"/>
    <col min="3" max="3" width="15.8515625" style="0" customWidth="1"/>
    <col min="4" max="4" width="15.28125" style="0" customWidth="1"/>
  </cols>
  <sheetData>
    <row r="1" spans="1:4" ht="31.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ht="37.5" customHeight="1">
      <c r="A3" s="10" t="s">
        <v>0</v>
      </c>
      <c r="B3" s="10" t="s">
        <v>106</v>
      </c>
      <c r="C3" s="10" t="s">
        <v>107</v>
      </c>
      <c r="D3" s="13" t="s">
        <v>31</v>
      </c>
    </row>
    <row r="4" spans="1:4" ht="15.75">
      <c r="A4" s="15" t="s">
        <v>24</v>
      </c>
      <c r="B4" s="16">
        <f>B6+B8+B9+B14</f>
        <v>1991.1</v>
      </c>
      <c r="C4" s="16">
        <f>C6+C8+C9+C10+C12+C13+C14+C11</f>
        <v>978.4000000000001</v>
      </c>
      <c r="D4" s="17">
        <f>D6+D8+D9+D12</f>
        <v>111.99163341382646</v>
      </c>
    </row>
    <row r="5" spans="1:4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460</v>
      </c>
      <c r="C6" s="8">
        <v>227.8</v>
      </c>
      <c r="D6" s="14">
        <f>C6*100/B6</f>
        <v>49.52173913043478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383.4</v>
      </c>
      <c r="C8" s="8">
        <v>44.1</v>
      </c>
      <c r="D8" s="14">
        <f>C8*100/B8</f>
        <v>11.502347417840376</v>
      </c>
    </row>
    <row r="9" spans="1:4" ht="15.75">
      <c r="A9" s="1" t="s">
        <v>2</v>
      </c>
      <c r="B9" s="8">
        <v>992.2</v>
      </c>
      <c r="C9" s="8">
        <v>505.7</v>
      </c>
      <c r="D9" s="14">
        <f>C9*100/B9</f>
        <v>50.9675468655513</v>
      </c>
    </row>
    <row r="10" spans="1:4" ht="15.75">
      <c r="A10" s="1" t="s">
        <v>74</v>
      </c>
      <c r="B10" s="8">
        <v>0</v>
      </c>
      <c r="C10" s="8">
        <v>2.1</v>
      </c>
      <c r="D10" s="14">
        <v>0</v>
      </c>
    </row>
    <row r="11" spans="1:4" ht="15.75">
      <c r="A11" s="1" t="s">
        <v>78</v>
      </c>
      <c r="B11" s="8">
        <v>0</v>
      </c>
      <c r="C11" s="8">
        <v>0</v>
      </c>
      <c r="D11" s="14">
        <v>0</v>
      </c>
    </row>
    <row r="12" spans="1:4" ht="15.75">
      <c r="A12" s="1" t="s">
        <v>4</v>
      </c>
      <c r="B12" s="8">
        <v>0</v>
      </c>
      <c r="C12" s="8">
        <v>0</v>
      </c>
      <c r="D12" s="14">
        <v>0</v>
      </c>
    </row>
    <row r="13" spans="1:4" ht="15.75">
      <c r="A13" s="34" t="s">
        <v>74</v>
      </c>
      <c r="B13" s="35">
        <v>0</v>
      </c>
      <c r="C13" s="35">
        <v>0</v>
      </c>
      <c r="D13" s="14">
        <v>0</v>
      </c>
    </row>
    <row r="14" spans="1:4" ht="15.75">
      <c r="A14" s="1" t="s">
        <v>75</v>
      </c>
      <c r="B14" s="8">
        <v>155.5</v>
      </c>
      <c r="C14" s="8">
        <v>198.7</v>
      </c>
      <c r="D14" s="14">
        <f>C14*100/B14</f>
        <v>127.78135048231512</v>
      </c>
    </row>
    <row r="15" spans="1:4" ht="18" customHeight="1">
      <c r="A15" s="38" t="s">
        <v>39</v>
      </c>
      <c r="B15" s="16">
        <f>B16+B18+B20</f>
        <v>3806.5</v>
      </c>
      <c r="C15" s="16">
        <f>C16+C18+C20</f>
        <v>3106.7999999999997</v>
      </c>
      <c r="D15" s="17">
        <f>C15*100/B15</f>
        <v>81.61828451333245</v>
      </c>
    </row>
    <row r="16" spans="1:4" ht="45.75" customHeight="1">
      <c r="A16" s="4" t="s">
        <v>32</v>
      </c>
      <c r="B16" s="8">
        <v>2556.9</v>
      </c>
      <c r="C16" s="8">
        <v>1972.2</v>
      </c>
      <c r="D16" s="14">
        <f>C16*100/B16</f>
        <v>77.13246509445031</v>
      </c>
    </row>
    <row r="17" spans="1:4" ht="45.75" customHeight="1">
      <c r="A17" s="4" t="s">
        <v>5</v>
      </c>
      <c r="B17" s="8">
        <v>0</v>
      </c>
      <c r="C17" s="8">
        <v>0</v>
      </c>
      <c r="D17" s="14">
        <v>0</v>
      </c>
    </row>
    <row r="18" spans="1:4" ht="62.25" customHeight="1">
      <c r="A18" s="4" t="s">
        <v>70</v>
      </c>
      <c r="B18" s="8">
        <v>1019.5</v>
      </c>
      <c r="C18" s="8">
        <v>1019.5</v>
      </c>
      <c r="D18" s="14">
        <f>C18*100/B18</f>
        <v>100</v>
      </c>
    </row>
    <row r="19" spans="1:4" ht="65.25" customHeight="1">
      <c r="A19" s="4" t="s">
        <v>70</v>
      </c>
      <c r="B19" s="8">
        <v>0</v>
      </c>
      <c r="C19" s="8">
        <v>0</v>
      </c>
      <c r="D19" s="14">
        <v>0</v>
      </c>
    </row>
    <row r="20" spans="1:4" ht="15.75">
      <c r="A20" s="19" t="s">
        <v>7</v>
      </c>
      <c r="B20" s="20">
        <f>B21</f>
        <v>230.1</v>
      </c>
      <c r="C20" s="20">
        <f>C21</f>
        <v>115.1</v>
      </c>
      <c r="D20" s="21">
        <f>C20*100/B20</f>
        <v>50.02172968274663</v>
      </c>
    </row>
    <row r="21" spans="1:4" ht="15.75">
      <c r="A21" s="1" t="s">
        <v>8</v>
      </c>
      <c r="B21" s="8">
        <v>230.1</v>
      </c>
      <c r="C21" s="8">
        <v>115.1</v>
      </c>
      <c r="D21" s="14">
        <f>C21*100/B21</f>
        <v>50.02172968274663</v>
      </c>
    </row>
    <row r="22" spans="1:4" ht="15.75">
      <c r="A22" s="1" t="s">
        <v>9</v>
      </c>
      <c r="B22" s="8">
        <v>0</v>
      </c>
      <c r="C22" s="8">
        <v>0</v>
      </c>
      <c r="D22" s="14">
        <v>0</v>
      </c>
    </row>
    <row r="23" spans="1:4" ht="15.75">
      <c r="A23" s="15" t="s">
        <v>10</v>
      </c>
      <c r="B23" s="16">
        <f>B4+B15</f>
        <v>5797.6</v>
      </c>
      <c r="C23" s="16">
        <f>C4+C15</f>
        <v>4085.2</v>
      </c>
      <c r="D23" s="17">
        <f>C23*100/B23</f>
        <v>70.46364012694907</v>
      </c>
    </row>
    <row r="24" spans="1:4" ht="15.75">
      <c r="A24" s="31" t="s">
        <v>11</v>
      </c>
      <c r="B24" s="32">
        <f>B25+B27+B30+B33+B35+B36+B34</f>
        <v>5874.2</v>
      </c>
      <c r="C24" s="32">
        <f>C25+C26+C27+C28+C30+C32+C33+C34+C35+C36</f>
        <v>1970.2000000000003</v>
      </c>
      <c r="D24" s="33">
        <f>C24*100/B24</f>
        <v>33.53988628238739</v>
      </c>
    </row>
    <row r="25" spans="1:4" ht="15" customHeight="1">
      <c r="A25" s="1" t="s">
        <v>64</v>
      </c>
      <c r="B25" s="8">
        <v>1278</v>
      </c>
      <c r="C25" s="8">
        <v>646.8</v>
      </c>
      <c r="D25" s="14">
        <f>C25*100/B25</f>
        <v>50.61032863849765</v>
      </c>
    </row>
    <row r="26" spans="1:4" ht="1.5" customHeight="1" hidden="1">
      <c r="A26" s="1"/>
      <c r="B26" s="8"/>
      <c r="C26" s="8"/>
      <c r="D26" s="14"/>
    </row>
    <row r="27" spans="1:4" ht="15.75">
      <c r="A27" s="1" t="s">
        <v>108</v>
      </c>
      <c r="B27" s="8">
        <v>1333.2</v>
      </c>
      <c r="C27" s="8">
        <v>580.2</v>
      </c>
      <c r="D27" s="14">
        <f aca="true" t="shared" si="0" ref="D27:D35">C27*100/B27</f>
        <v>43.51935193519353</v>
      </c>
    </row>
    <row r="28" spans="1:4" ht="15.75">
      <c r="A28" s="1" t="s">
        <v>67</v>
      </c>
      <c r="B28" s="8">
        <v>0</v>
      </c>
      <c r="C28" s="8">
        <v>0</v>
      </c>
      <c r="D28" s="14">
        <v>0</v>
      </c>
    </row>
    <row r="29" spans="1:4" ht="0.75" customHeight="1">
      <c r="A29" s="1"/>
      <c r="B29" s="8"/>
      <c r="C29" s="8"/>
      <c r="D29" s="14"/>
    </row>
    <row r="30" spans="1:4" ht="15.75">
      <c r="A30" s="1" t="s">
        <v>14</v>
      </c>
      <c r="B30" s="8">
        <v>230.1</v>
      </c>
      <c r="C30" s="8">
        <v>107.7</v>
      </c>
      <c r="D30" s="14">
        <f t="shared" si="0"/>
        <v>46.805736636245115</v>
      </c>
    </row>
    <row r="31" spans="1:4" ht="0.75" customHeight="1">
      <c r="A31" s="1"/>
      <c r="B31" s="8"/>
      <c r="C31" s="8"/>
      <c r="D31" s="14"/>
    </row>
    <row r="32" spans="1:4" ht="15.75">
      <c r="A32" s="1" t="s">
        <v>97</v>
      </c>
      <c r="B32" s="8">
        <v>0</v>
      </c>
      <c r="C32" s="8">
        <v>0</v>
      </c>
      <c r="D32" s="14">
        <v>0</v>
      </c>
    </row>
    <row r="33" spans="1:4" ht="18" customHeight="1">
      <c r="A33" s="4" t="s">
        <v>71</v>
      </c>
      <c r="B33" s="8">
        <v>1129</v>
      </c>
      <c r="C33" s="8">
        <v>185.5</v>
      </c>
      <c r="D33" s="14">
        <f t="shared" si="0"/>
        <v>16.430469441984055</v>
      </c>
    </row>
    <row r="34" spans="1:4" ht="16.5" customHeight="1">
      <c r="A34" s="4" t="s">
        <v>15</v>
      </c>
      <c r="B34" s="8">
        <v>671.6</v>
      </c>
      <c r="C34" s="8">
        <v>141.9</v>
      </c>
      <c r="D34" s="14">
        <f>C34*100/B34</f>
        <v>21.12864800476474</v>
      </c>
    </row>
    <row r="35" spans="1:4" ht="15.75">
      <c r="A35" s="1" t="s">
        <v>18</v>
      </c>
      <c r="B35" s="8">
        <v>1232.3</v>
      </c>
      <c r="C35" s="8">
        <v>308.1</v>
      </c>
      <c r="D35" s="14">
        <f t="shared" si="0"/>
        <v>25.002028726771083</v>
      </c>
    </row>
    <row r="36" spans="1:4" ht="15.75" hidden="1">
      <c r="A36" s="1" t="s">
        <v>79</v>
      </c>
      <c r="B36" s="8">
        <v>0</v>
      </c>
      <c r="C36" s="8">
        <v>0</v>
      </c>
      <c r="D36" s="14">
        <v>0</v>
      </c>
    </row>
    <row r="37" spans="1:4" ht="15.75">
      <c r="A37" s="2" t="s">
        <v>23</v>
      </c>
      <c r="B37" s="7">
        <f>B24</f>
        <v>5874.2</v>
      </c>
      <c r="C37" s="7">
        <f>C24</f>
        <v>1970.2000000000003</v>
      </c>
      <c r="D37" s="29">
        <f>C37*100/B37</f>
        <v>33.53988628238739</v>
      </c>
    </row>
    <row r="38" spans="1:4" ht="15.75">
      <c r="A38" s="6" t="s">
        <v>61</v>
      </c>
      <c r="B38" s="30">
        <f>B23-B37</f>
        <v>-76.59999999999945</v>
      </c>
      <c r="C38" s="30">
        <f>C23-C37</f>
        <v>2114.9999999999995</v>
      </c>
      <c r="D38" s="14" t="s">
        <v>43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:J4"/>
    </sheetView>
  </sheetViews>
  <sheetFormatPr defaultColWidth="9.140625" defaultRowHeight="12.75"/>
  <cols>
    <col min="2" max="2" width="46.57421875" style="0" customWidth="1"/>
    <col min="3" max="3" width="16.8515625" style="0" customWidth="1"/>
    <col min="9" max="9" width="3.421875" style="0" customWidth="1"/>
    <col min="10" max="10" width="9.140625" style="0" hidden="1" customWidth="1"/>
  </cols>
  <sheetData>
    <row r="1" spans="1:10" ht="12.75">
      <c r="A1" s="40" t="s">
        <v>105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10" ht="12.75">
      <c r="A3" s="26" t="s">
        <v>33</v>
      </c>
      <c r="B3" s="26" t="s">
        <v>36</v>
      </c>
      <c r="C3" s="26" t="s">
        <v>34</v>
      </c>
      <c r="D3" s="41" t="s">
        <v>35</v>
      </c>
      <c r="E3" s="41"/>
      <c r="F3" s="41"/>
      <c r="G3" s="41"/>
      <c r="H3" s="41"/>
      <c r="I3" s="41"/>
      <c r="J3" s="41"/>
    </row>
    <row r="4" spans="1:10" ht="12.75">
      <c r="A4" s="27">
        <v>1</v>
      </c>
      <c r="B4" s="26" t="s">
        <v>63</v>
      </c>
      <c r="C4" s="27">
        <v>1</v>
      </c>
      <c r="D4" s="42">
        <v>231175.8</v>
      </c>
      <c r="E4" s="42"/>
      <c r="F4" s="42"/>
      <c r="G4" s="42"/>
      <c r="H4" s="42"/>
      <c r="I4" s="42"/>
      <c r="J4" s="42"/>
    </row>
  </sheetData>
  <sheetProtection/>
  <mergeCells count="3">
    <mergeCell ref="A1:J1"/>
    <mergeCell ref="D3:J3"/>
    <mergeCell ref="D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A1" sqref="A1:D38"/>
    </sheetView>
  </sheetViews>
  <sheetFormatPr defaultColWidth="9.140625" defaultRowHeight="12.75"/>
  <cols>
    <col min="1" max="1" width="43.00390625" style="0" customWidth="1"/>
    <col min="2" max="2" width="14.140625" style="0" customWidth="1"/>
    <col min="3" max="3" width="11.8515625" style="0" customWidth="1"/>
    <col min="4" max="4" width="19.28125" style="0" customWidth="1"/>
  </cols>
  <sheetData>
    <row r="1" spans="1:4" ht="15.75">
      <c r="A1" s="39" t="s">
        <v>69</v>
      </c>
      <c r="B1" s="39"/>
      <c r="C1" s="39"/>
      <c r="D1" s="39"/>
    </row>
    <row r="2" ht="12.75">
      <c r="D2" s="11" t="s">
        <v>37</v>
      </c>
    </row>
    <row r="3" spans="1:4" ht="63">
      <c r="A3" s="10" t="s">
        <v>0</v>
      </c>
      <c r="B3" s="10" t="s">
        <v>106</v>
      </c>
      <c r="C3" s="10" t="s">
        <v>110</v>
      </c>
      <c r="D3" s="13" t="s">
        <v>31</v>
      </c>
    </row>
    <row r="4" spans="1:4" ht="15.75">
      <c r="A4" s="15" t="s">
        <v>24</v>
      </c>
      <c r="B4" s="16">
        <f>B6+B8+B9+B14</f>
        <v>1991.1</v>
      </c>
      <c r="C4" s="16">
        <f>C6+C8+C9+C10+C12+C13+C14+C11</f>
        <v>1351</v>
      </c>
      <c r="D4" s="17">
        <f>D6+D8+D9+D12</f>
        <v>158.9741732445556</v>
      </c>
    </row>
    <row r="5" spans="1:4" ht="15.75">
      <c r="A5" s="2" t="s">
        <v>25</v>
      </c>
      <c r="B5" s="7"/>
      <c r="C5" s="7"/>
      <c r="D5" s="14"/>
    </row>
    <row r="6" spans="1:4" ht="15" customHeight="1">
      <c r="A6" s="1" t="s">
        <v>13</v>
      </c>
      <c r="B6" s="8">
        <v>460</v>
      </c>
      <c r="C6" s="8">
        <v>317.2</v>
      </c>
      <c r="D6" s="14">
        <f>C6*100/B6</f>
        <v>68.95652173913044</v>
      </c>
    </row>
    <row r="7" spans="1:4" ht="15.75" hidden="1">
      <c r="A7" s="1" t="s">
        <v>26</v>
      </c>
      <c r="B7" s="8"/>
      <c r="C7" s="8"/>
      <c r="D7" s="14"/>
    </row>
    <row r="8" spans="1:4" ht="15.75">
      <c r="A8" s="1" t="s">
        <v>1</v>
      </c>
      <c r="B8" s="8">
        <v>383.4</v>
      </c>
      <c r="C8" s="8">
        <v>63.2</v>
      </c>
      <c r="D8" s="14">
        <f>C8*100/B8</f>
        <v>16.484089723526345</v>
      </c>
    </row>
    <row r="9" spans="1:4" ht="15.75">
      <c r="A9" s="1" t="s">
        <v>2</v>
      </c>
      <c r="B9" s="8">
        <v>992.2</v>
      </c>
      <c r="C9" s="8">
        <v>729.6</v>
      </c>
      <c r="D9" s="14">
        <f>C9*100/B9</f>
        <v>73.53356178189881</v>
      </c>
    </row>
    <row r="10" spans="1:4" ht="15.75">
      <c r="A10" s="1" t="s">
        <v>74</v>
      </c>
      <c r="B10" s="8">
        <v>0</v>
      </c>
      <c r="C10" s="8">
        <v>4.3</v>
      </c>
      <c r="D10" s="14">
        <v>0</v>
      </c>
    </row>
    <row r="11" spans="1:4" ht="15.75">
      <c r="A11" s="1" t="s">
        <v>78</v>
      </c>
      <c r="B11" s="8">
        <v>0</v>
      </c>
      <c r="C11" s="8">
        <v>0</v>
      </c>
      <c r="D11" s="14">
        <v>0</v>
      </c>
    </row>
    <row r="12" spans="1:4" ht="15.75">
      <c r="A12" s="1" t="s">
        <v>4</v>
      </c>
      <c r="B12" s="8">
        <v>0</v>
      </c>
      <c r="C12" s="8">
        <v>0</v>
      </c>
      <c r="D12" s="14">
        <v>0</v>
      </c>
    </row>
    <row r="13" spans="1:4" ht="15.75">
      <c r="A13" s="34" t="s">
        <v>74</v>
      </c>
      <c r="B13" s="35">
        <v>0</v>
      </c>
      <c r="C13" s="35">
        <v>0</v>
      </c>
      <c r="D13" s="14">
        <v>0</v>
      </c>
    </row>
    <row r="14" spans="1:4" ht="15.75">
      <c r="A14" s="1" t="s">
        <v>75</v>
      </c>
      <c r="B14" s="8">
        <v>155.5</v>
      </c>
      <c r="C14" s="8">
        <v>236.7</v>
      </c>
      <c r="D14" s="14">
        <f>C14*100/B14</f>
        <v>152.2186495176849</v>
      </c>
    </row>
    <row r="15" spans="1:4" ht="22.5" customHeight="1">
      <c r="A15" s="38" t="s">
        <v>39</v>
      </c>
      <c r="B15" s="16">
        <f>B16+B18+B20</f>
        <v>4035.2000000000003</v>
      </c>
      <c r="C15" s="16">
        <f>C16+C18+C20</f>
        <v>3296.2000000000003</v>
      </c>
      <c r="D15" s="17">
        <f>C15*100/B15</f>
        <v>81.68616177636795</v>
      </c>
    </row>
    <row r="16" spans="1:4" ht="52.5" customHeight="1">
      <c r="A16" s="4" t="s">
        <v>32</v>
      </c>
      <c r="B16" s="8">
        <v>2556.9</v>
      </c>
      <c r="C16" s="8">
        <v>1972.2</v>
      </c>
      <c r="D16" s="14">
        <f>C16*100/B16</f>
        <v>77.13246509445031</v>
      </c>
    </row>
    <row r="17" spans="1:4" ht="1.5" customHeight="1">
      <c r="A17" s="4" t="s">
        <v>5</v>
      </c>
      <c r="B17" s="8">
        <v>0</v>
      </c>
      <c r="C17" s="8">
        <v>0</v>
      </c>
      <c r="D17" s="14">
        <v>0</v>
      </c>
    </row>
    <row r="18" spans="1:4" ht="45" customHeight="1">
      <c r="A18" s="4" t="s">
        <v>70</v>
      </c>
      <c r="B18" s="8">
        <v>1248.2</v>
      </c>
      <c r="C18" s="8">
        <v>1151.4</v>
      </c>
      <c r="D18" s="14">
        <f>C18*100/B18</f>
        <v>92.24483255888481</v>
      </c>
    </row>
    <row r="19" spans="1:4" ht="67.5" customHeight="1">
      <c r="A19" s="4" t="s">
        <v>70</v>
      </c>
      <c r="B19" s="8">
        <v>0</v>
      </c>
      <c r="C19" s="8">
        <v>0</v>
      </c>
      <c r="D19" s="14">
        <v>0</v>
      </c>
    </row>
    <row r="20" spans="1:4" ht="15.75">
      <c r="A20" s="19" t="s">
        <v>7</v>
      </c>
      <c r="B20" s="20">
        <f>B21</f>
        <v>230.1</v>
      </c>
      <c r="C20" s="20">
        <f>C21</f>
        <v>172.6</v>
      </c>
      <c r="D20" s="21">
        <f>C20*100/B20</f>
        <v>75.01086484137332</v>
      </c>
    </row>
    <row r="21" spans="1:4" ht="15.75">
      <c r="A21" s="1" t="s">
        <v>8</v>
      </c>
      <c r="B21" s="8">
        <v>230.1</v>
      </c>
      <c r="C21" s="8">
        <v>172.6</v>
      </c>
      <c r="D21" s="14">
        <f>C21*100/B21</f>
        <v>75.01086484137332</v>
      </c>
    </row>
    <row r="22" spans="1:4" ht="15.75">
      <c r="A22" s="1" t="s">
        <v>9</v>
      </c>
      <c r="B22" s="8">
        <v>0</v>
      </c>
      <c r="C22" s="8">
        <v>0</v>
      </c>
      <c r="D22" s="14">
        <v>0</v>
      </c>
    </row>
    <row r="23" spans="1:4" ht="15.75">
      <c r="A23" s="15" t="s">
        <v>10</v>
      </c>
      <c r="B23" s="16">
        <f>B4+B15</f>
        <v>6026.3</v>
      </c>
      <c r="C23" s="16">
        <f>C4+C15</f>
        <v>4647.200000000001</v>
      </c>
      <c r="D23" s="17">
        <f>C23*100/B23</f>
        <v>77.11531121915604</v>
      </c>
    </row>
    <row r="24" spans="1:4" ht="15.75">
      <c r="A24" s="31" t="s">
        <v>11</v>
      </c>
      <c r="B24" s="32">
        <f>B25+B27+B30+B33+B35+B36+B34</f>
        <v>11951.1</v>
      </c>
      <c r="C24" s="32">
        <f>C25+C26+C27+C28+C30+C32+C33+C34+C35+C36</f>
        <v>3476.2</v>
      </c>
      <c r="D24" s="33">
        <f>C24*100/B24</f>
        <v>29.0868622971944</v>
      </c>
    </row>
    <row r="25" spans="1:4" ht="15" customHeight="1">
      <c r="A25" s="1" t="s">
        <v>64</v>
      </c>
      <c r="B25" s="8">
        <v>1415.2</v>
      </c>
      <c r="C25" s="8">
        <v>1095.4</v>
      </c>
      <c r="D25" s="14">
        <f>C25*100/B25</f>
        <v>77.4024872809497</v>
      </c>
    </row>
    <row r="26" spans="1:4" ht="15.75" hidden="1">
      <c r="A26" s="1"/>
      <c r="B26" s="8"/>
      <c r="C26" s="8"/>
      <c r="D26" s="14"/>
    </row>
    <row r="27" spans="1:4" ht="15.75">
      <c r="A27" s="1" t="s">
        <v>108</v>
      </c>
      <c r="B27" s="8">
        <v>1360.9</v>
      </c>
      <c r="C27" s="8">
        <v>699.9</v>
      </c>
      <c r="D27" s="14">
        <f aca="true" t="shared" si="0" ref="D27:D35">C27*100/B27</f>
        <v>51.429201263869494</v>
      </c>
    </row>
    <row r="28" spans="1:4" ht="0.75" customHeight="1">
      <c r="A28" s="1" t="s">
        <v>67</v>
      </c>
      <c r="B28" s="8">
        <v>0</v>
      </c>
      <c r="C28" s="8">
        <v>0</v>
      </c>
      <c r="D28" s="14">
        <v>0</v>
      </c>
    </row>
    <row r="29" spans="1:4" ht="15.75" hidden="1">
      <c r="A29" s="1"/>
      <c r="B29" s="8"/>
      <c r="C29" s="8"/>
      <c r="D29" s="14"/>
    </row>
    <row r="30" spans="1:4" ht="15" customHeight="1">
      <c r="A30" s="1" t="s">
        <v>14</v>
      </c>
      <c r="B30" s="8">
        <v>230.1</v>
      </c>
      <c r="C30" s="8">
        <v>172.6</v>
      </c>
      <c r="D30" s="14">
        <f t="shared" si="0"/>
        <v>75.01086484137332</v>
      </c>
    </row>
    <row r="31" spans="1:4" ht="15.75" hidden="1">
      <c r="A31" s="1"/>
      <c r="B31" s="8"/>
      <c r="C31" s="8"/>
      <c r="D31" s="14"/>
    </row>
    <row r="32" spans="1:4" ht="15.75" hidden="1">
      <c r="A32" s="1" t="s">
        <v>97</v>
      </c>
      <c r="B32" s="8">
        <v>0</v>
      </c>
      <c r="C32" s="8">
        <v>0</v>
      </c>
      <c r="D32" s="14">
        <v>0</v>
      </c>
    </row>
    <row r="33" spans="1:4" ht="18.75" customHeight="1">
      <c r="A33" s="4" t="s">
        <v>71</v>
      </c>
      <c r="B33" s="8">
        <v>7041</v>
      </c>
      <c r="C33" s="8">
        <v>528.6</v>
      </c>
      <c r="D33" s="14">
        <f t="shared" si="0"/>
        <v>7.5074563272262465</v>
      </c>
    </row>
    <row r="34" spans="1:4" ht="18" customHeight="1">
      <c r="A34" s="4" t="s">
        <v>15</v>
      </c>
      <c r="B34" s="8">
        <v>671.6</v>
      </c>
      <c r="C34" s="8">
        <v>671.6</v>
      </c>
      <c r="D34" s="14">
        <f>C34*100/B34</f>
        <v>100</v>
      </c>
    </row>
    <row r="35" spans="1:4" ht="15.75">
      <c r="A35" s="1" t="s">
        <v>18</v>
      </c>
      <c r="B35" s="8">
        <v>1232.3</v>
      </c>
      <c r="C35" s="8">
        <v>308.1</v>
      </c>
      <c r="D35" s="14">
        <f t="shared" si="0"/>
        <v>25.002028726771083</v>
      </c>
    </row>
    <row r="36" spans="1:4" ht="15.75">
      <c r="A36" s="1" t="s">
        <v>79</v>
      </c>
      <c r="B36" s="8">
        <v>0</v>
      </c>
      <c r="C36" s="8">
        <v>0</v>
      </c>
      <c r="D36" s="14">
        <v>0</v>
      </c>
    </row>
    <row r="37" spans="1:4" ht="15.75">
      <c r="A37" s="2" t="s">
        <v>23</v>
      </c>
      <c r="B37" s="7">
        <f>B24</f>
        <v>11951.1</v>
      </c>
      <c r="C37" s="7">
        <f>C24</f>
        <v>3476.2</v>
      </c>
      <c r="D37" s="29">
        <f>C37*100/B37</f>
        <v>29.0868622971944</v>
      </c>
    </row>
    <row r="38" spans="1:4" ht="15.75">
      <c r="A38" s="6" t="s">
        <v>61</v>
      </c>
      <c r="B38" s="30">
        <f>B23-B37</f>
        <v>-5924.8</v>
      </c>
      <c r="C38" s="30">
        <f>C23-C37</f>
        <v>1171.000000000001</v>
      </c>
      <c r="D38" s="14" t="s">
        <v>43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40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44</v>
      </c>
      <c r="C3" s="10" t="s">
        <v>51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3394.1</v>
      </c>
      <c r="C4" s="16">
        <v>5089</v>
      </c>
      <c r="D4" s="17">
        <f>C4*100/B4</f>
        <v>149.93665478330044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1510</v>
      </c>
      <c r="C6" s="8">
        <v>2052.3</v>
      </c>
      <c r="D6" s="14">
        <f aca="true" t="shared" si="0" ref="D6:D39">C6*100/B6</f>
        <v>135.91390728476824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157</v>
      </c>
      <c r="C8" s="8">
        <v>161.8</v>
      </c>
      <c r="D8" s="14">
        <f t="shared" si="0"/>
        <v>103.05732484076434</v>
      </c>
    </row>
    <row r="9" spans="1:4" ht="15.75">
      <c r="A9" s="1" t="s">
        <v>2</v>
      </c>
      <c r="B9" s="8">
        <v>1316</v>
      </c>
      <c r="C9" s="8">
        <v>1461.8</v>
      </c>
      <c r="D9" s="14">
        <f t="shared" si="0"/>
        <v>111.0790273556231</v>
      </c>
    </row>
    <row r="10" spans="1:4" ht="15.75">
      <c r="A10" s="1" t="s">
        <v>3</v>
      </c>
      <c r="B10" s="8">
        <v>50</v>
      </c>
      <c r="C10" s="8">
        <v>111</v>
      </c>
      <c r="D10" s="14">
        <v>174</v>
      </c>
    </row>
    <row r="11" spans="1:4" ht="15.75">
      <c r="A11" s="1" t="s">
        <v>4</v>
      </c>
      <c r="B11" s="8">
        <v>361.1</v>
      </c>
      <c r="C11" s="8">
        <v>1302.1</v>
      </c>
      <c r="D11" s="14">
        <f t="shared" si="0"/>
        <v>360.5926336194959</v>
      </c>
    </row>
    <row r="12" spans="1:4" s="18" customFormat="1" ht="15.75">
      <c r="A12" s="15" t="s">
        <v>39</v>
      </c>
      <c r="B12" s="16">
        <v>567.2</v>
      </c>
      <c r="C12" s="16">
        <v>567.2</v>
      </c>
      <c r="D12" s="17">
        <f t="shared" si="0"/>
        <v>100</v>
      </c>
    </row>
    <row r="13" spans="1:4" s="3" customFormat="1" ht="31.5">
      <c r="A13" s="5" t="s">
        <v>32</v>
      </c>
      <c r="B13" s="8">
        <v>433.5</v>
      </c>
      <c r="C13" s="8">
        <v>433.5</v>
      </c>
      <c r="D13" s="14">
        <f t="shared" si="0"/>
        <v>100</v>
      </c>
    </row>
    <row r="14" spans="1:4" ht="47.25">
      <c r="A14" s="4" t="s">
        <v>5</v>
      </c>
      <c r="B14" s="8">
        <v>14</v>
      </c>
      <c r="C14" s="8">
        <v>14</v>
      </c>
      <c r="D14" s="14">
        <f t="shared" si="0"/>
        <v>100</v>
      </c>
    </row>
    <row r="15" spans="1:4" ht="30.75" customHeight="1">
      <c r="A15" s="4" t="s">
        <v>6</v>
      </c>
      <c r="B15" s="8">
        <v>7.9</v>
      </c>
      <c r="C15" s="8">
        <v>7.9</v>
      </c>
      <c r="D15" s="12">
        <f t="shared" si="0"/>
        <v>100</v>
      </c>
    </row>
    <row r="16" spans="1:4" s="22" customFormat="1" ht="15.75">
      <c r="A16" s="19" t="s">
        <v>7</v>
      </c>
      <c r="B16" s="20">
        <v>111.8</v>
      </c>
      <c r="C16" s="20">
        <v>111.8</v>
      </c>
      <c r="D16" s="21">
        <f t="shared" si="0"/>
        <v>100</v>
      </c>
    </row>
    <row r="17" spans="1:4" ht="15.75">
      <c r="A17" s="1" t="s">
        <v>8</v>
      </c>
      <c r="B17" s="8">
        <v>91.1</v>
      </c>
      <c r="C17" s="8">
        <v>91.1</v>
      </c>
      <c r="D17" s="14">
        <f t="shared" si="0"/>
        <v>100</v>
      </c>
    </row>
    <row r="18" spans="1:4" ht="15.75">
      <c r="A18" s="1" t="s">
        <v>9</v>
      </c>
      <c r="B18" s="8">
        <v>16.9</v>
      </c>
      <c r="C18" s="8">
        <v>16.9</v>
      </c>
      <c r="D18" s="14">
        <f t="shared" si="0"/>
        <v>100</v>
      </c>
    </row>
    <row r="19" spans="1:4" ht="15.75">
      <c r="A19" s="1" t="s">
        <v>46</v>
      </c>
      <c r="B19" s="8">
        <v>3.8</v>
      </c>
      <c r="C19" s="8">
        <v>3.8</v>
      </c>
      <c r="D19" s="14">
        <f t="shared" si="0"/>
        <v>100</v>
      </c>
    </row>
    <row r="20" spans="1:4" s="18" customFormat="1" ht="15.75">
      <c r="A20" s="15" t="s">
        <v>29</v>
      </c>
      <c r="B20" s="16">
        <v>366.9</v>
      </c>
      <c r="C20" s="16">
        <v>228.1</v>
      </c>
      <c r="D20" s="17">
        <v>62.2</v>
      </c>
    </row>
    <row r="21" spans="1:4" ht="63.75" customHeight="1">
      <c r="A21" s="4" t="s">
        <v>30</v>
      </c>
      <c r="B21" s="8">
        <v>366.9</v>
      </c>
      <c r="C21" s="8">
        <v>228.1</v>
      </c>
      <c r="D21" s="12">
        <v>62.2</v>
      </c>
    </row>
    <row r="22" spans="1:4" s="3" customFormat="1" ht="21" customHeight="1">
      <c r="A22" s="15" t="s">
        <v>10</v>
      </c>
      <c r="B22" s="16">
        <v>4328.2</v>
      </c>
      <c r="C22" s="16">
        <v>5884.3</v>
      </c>
      <c r="D22" s="17">
        <f t="shared" si="0"/>
        <v>135.95258999122038</v>
      </c>
    </row>
    <row r="23" spans="1:4" s="3" customFormat="1" ht="15.75">
      <c r="A23" s="2" t="s">
        <v>11</v>
      </c>
      <c r="B23" s="7">
        <v>7103.4</v>
      </c>
      <c r="C23" s="7">
        <v>6914.7</v>
      </c>
      <c r="D23" s="12">
        <f t="shared" si="0"/>
        <v>97.34352563561112</v>
      </c>
    </row>
    <row r="24" spans="1:4" ht="15.75">
      <c r="A24" s="1" t="s">
        <v>12</v>
      </c>
      <c r="B24" s="8">
        <v>2598.4</v>
      </c>
      <c r="C24" s="8">
        <v>2598.4</v>
      </c>
      <c r="D24" s="14">
        <v>100</v>
      </c>
    </row>
    <row r="25" spans="1:4" ht="15.75">
      <c r="A25" s="1" t="s">
        <v>14</v>
      </c>
      <c r="B25" s="8">
        <v>91.1</v>
      </c>
      <c r="C25" s="8">
        <v>91.1</v>
      </c>
      <c r="D25" s="14">
        <v>100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49</v>
      </c>
      <c r="B29" s="8">
        <v>261.2</v>
      </c>
      <c r="C29" s="8">
        <v>261.2</v>
      </c>
      <c r="D29" s="14">
        <v>100</v>
      </c>
    </row>
    <row r="30" spans="1:4" ht="15.75">
      <c r="A30" s="1" t="s">
        <v>41</v>
      </c>
      <c r="B30" s="8">
        <v>13.9</v>
      </c>
      <c r="C30" s="8">
        <v>13.9</v>
      </c>
      <c r="D30" s="14">
        <v>100</v>
      </c>
    </row>
    <row r="31" spans="1:4" ht="15.75">
      <c r="A31" s="1" t="s">
        <v>16</v>
      </c>
      <c r="B31" s="8">
        <v>1821.1</v>
      </c>
      <c r="C31" s="8">
        <v>1632.4</v>
      </c>
      <c r="D31" s="14">
        <f t="shared" si="0"/>
        <v>89.6381308000659</v>
      </c>
    </row>
    <row r="32" spans="1:4" ht="15.75">
      <c r="A32" s="1" t="s">
        <v>47</v>
      </c>
      <c r="B32" s="8">
        <v>3.8</v>
      </c>
      <c r="C32" s="8">
        <v>3.8</v>
      </c>
      <c r="D32" s="14"/>
    </row>
    <row r="33" spans="1:4" ht="15.75">
      <c r="A33" s="1" t="s">
        <v>17</v>
      </c>
      <c r="B33" s="8">
        <v>0</v>
      </c>
      <c r="C33" s="8">
        <v>0</v>
      </c>
      <c r="D33" s="14">
        <v>0</v>
      </c>
    </row>
    <row r="34" spans="1:4" ht="15.75">
      <c r="A34" s="1" t="s">
        <v>18</v>
      </c>
      <c r="B34" s="8">
        <v>2313.9</v>
      </c>
      <c r="C34" s="8">
        <v>2313.9</v>
      </c>
      <c r="D34" s="14">
        <f t="shared" si="0"/>
        <v>100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7103.4</v>
      </c>
      <c r="C39" s="7">
        <v>6914.7</v>
      </c>
      <c r="D39" s="12">
        <f t="shared" si="0"/>
        <v>97.34352563561112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-2775.2</v>
      </c>
      <c r="C41" s="9">
        <v>-1030.4</v>
      </c>
      <c r="D41" s="9" t="s">
        <v>43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:J4"/>
    </sheetView>
  </sheetViews>
  <sheetFormatPr defaultColWidth="9.140625" defaultRowHeight="12.75"/>
  <cols>
    <col min="2" max="2" width="46.00390625" style="0" customWidth="1"/>
    <col min="3" max="3" width="13.28125" style="0" customWidth="1"/>
    <col min="7" max="7" width="0.85546875" style="0" customWidth="1"/>
    <col min="8" max="10" width="9.140625" style="0" hidden="1" customWidth="1"/>
  </cols>
  <sheetData>
    <row r="1" spans="1:10" ht="12.75">
      <c r="A1" s="40" t="s">
        <v>105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10" ht="36.75" customHeight="1">
      <c r="A3" s="26" t="s">
        <v>33</v>
      </c>
      <c r="B3" s="26" t="s">
        <v>36</v>
      </c>
      <c r="C3" s="26" t="s">
        <v>34</v>
      </c>
      <c r="D3" s="41" t="s">
        <v>35</v>
      </c>
      <c r="E3" s="41"/>
      <c r="F3" s="41"/>
      <c r="G3" s="41"/>
      <c r="H3" s="41"/>
      <c r="I3" s="41"/>
      <c r="J3" s="41"/>
    </row>
    <row r="4" spans="1:10" ht="12.75">
      <c r="A4" s="27">
        <v>1</v>
      </c>
      <c r="B4" s="26" t="s">
        <v>63</v>
      </c>
      <c r="C4" s="27">
        <v>1</v>
      </c>
      <c r="D4" s="42">
        <v>419096.18</v>
      </c>
      <c r="E4" s="42"/>
      <c r="F4" s="42"/>
      <c r="G4" s="42"/>
      <c r="H4" s="42"/>
      <c r="I4" s="42"/>
      <c r="J4" s="42"/>
    </row>
  </sheetData>
  <sheetProtection/>
  <mergeCells count="3">
    <mergeCell ref="A1:J1"/>
    <mergeCell ref="D3:J3"/>
    <mergeCell ref="D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2.421875" style="0" customWidth="1"/>
    <col min="2" max="2" width="15.57421875" style="0" customWidth="1"/>
    <col min="3" max="3" width="19.140625" style="0" customWidth="1"/>
    <col min="4" max="4" width="12.8515625" style="0" customWidth="1"/>
  </cols>
  <sheetData>
    <row r="1" spans="1:4" ht="15.75">
      <c r="A1" s="39" t="s">
        <v>69</v>
      </c>
      <c r="B1" s="39"/>
      <c r="C1" s="39"/>
      <c r="D1" s="39"/>
    </row>
    <row r="2" ht="12.75">
      <c r="D2" s="11" t="s">
        <v>37</v>
      </c>
    </row>
    <row r="3" spans="1:4" ht="31.5">
      <c r="A3" s="10" t="s">
        <v>0</v>
      </c>
      <c r="B3" s="10" t="s">
        <v>106</v>
      </c>
      <c r="C3" s="10" t="s">
        <v>111</v>
      </c>
      <c r="D3" s="13" t="s">
        <v>31</v>
      </c>
    </row>
    <row r="4" spans="1:4" ht="15.75">
      <c r="A4" s="15" t="s">
        <v>24</v>
      </c>
      <c r="B4" s="16">
        <f>B6+B8+B9+B14</f>
        <v>1991.1</v>
      </c>
      <c r="C4" s="16">
        <f>C6+C8+C9+C10+C12+C13+C14+C11+C7</f>
        <v>2271.8999999999996</v>
      </c>
      <c r="D4" s="17">
        <f>D6+D8+D9+D12</f>
        <v>313.76652514822575</v>
      </c>
    </row>
    <row r="5" spans="1:4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460</v>
      </c>
      <c r="C6" s="8">
        <v>470.2</v>
      </c>
      <c r="D6" s="14">
        <f>C6*100/B6</f>
        <v>102.21739130434783</v>
      </c>
    </row>
    <row r="7" spans="1:4" ht="15.75">
      <c r="A7" s="1" t="s">
        <v>113</v>
      </c>
      <c r="B7" s="8"/>
      <c r="C7" s="8">
        <v>0.5</v>
      </c>
      <c r="D7" s="14">
        <v>0</v>
      </c>
    </row>
    <row r="8" spans="1:4" ht="15.75">
      <c r="A8" s="1" t="s">
        <v>1</v>
      </c>
      <c r="B8" s="8">
        <v>383.4</v>
      </c>
      <c r="C8" s="8">
        <v>394.1</v>
      </c>
      <c r="D8" s="14">
        <f>C8*100/B8</f>
        <v>102.79081898800209</v>
      </c>
    </row>
    <row r="9" spans="1:4" ht="15.75">
      <c r="A9" s="1" t="s">
        <v>2</v>
      </c>
      <c r="B9" s="8">
        <v>992.2</v>
      </c>
      <c r="C9" s="8">
        <v>1079.1</v>
      </c>
      <c r="D9" s="14">
        <f>C9*100/B9</f>
        <v>108.75831485587581</v>
      </c>
    </row>
    <row r="10" spans="1:4" ht="15.75">
      <c r="A10" s="1" t="s">
        <v>74</v>
      </c>
      <c r="B10" s="8">
        <v>0</v>
      </c>
      <c r="C10" s="8">
        <v>4.3</v>
      </c>
      <c r="D10" s="14">
        <v>0</v>
      </c>
    </row>
    <row r="11" spans="1:4" ht="15.75">
      <c r="A11" s="1" t="s">
        <v>78</v>
      </c>
      <c r="B11" s="8">
        <v>0</v>
      </c>
      <c r="C11" s="8">
        <v>0</v>
      </c>
      <c r="D11" s="14">
        <v>0</v>
      </c>
    </row>
    <row r="12" spans="1:4" ht="15.75">
      <c r="A12" s="1" t="s">
        <v>4</v>
      </c>
      <c r="B12" s="8">
        <v>0</v>
      </c>
      <c r="C12" s="8">
        <v>0</v>
      </c>
      <c r="D12" s="14">
        <v>0</v>
      </c>
    </row>
    <row r="13" spans="1:4" ht="15.75">
      <c r="A13" s="34" t="s">
        <v>74</v>
      </c>
      <c r="B13" s="35">
        <v>0</v>
      </c>
      <c r="C13" s="35">
        <v>0</v>
      </c>
      <c r="D13" s="14">
        <v>0</v>
      </c>
    </row>
    <row r="14" spans="1:4" ht="15.75">
      <c r="A14" s="1" t="s">
        <v>75</v>
      </c>
      <c r="B14" s="8">
        <v>155.5</v>
      </c>
      <c r="C14" s="8">
        <v>323.7</v>
      </c>
      <c r="D14" s="14">
        <f>C14*100/B14</f>
        <v>208.16720257234726</v>
      </c>
    </row>
    <row r="15" spans="1:4" ht="21" customHeight="1">
      <c r="A15" s="38" t="s">
        <v>39</v>
      </c>
      <c r="B15" s="16">
        <f>B16+B18+B20+B17</f>
        <v>10263.400000000001</v>
      </c>
      <c r="C15" s="16">
        <f>(C16+C18+C20+C17)-5.1</f>
        <v>10258.300000000001</v>
      </c>
      <c r="D15" s="17">
        <f>C15*100/B15</f>
        <v>99.95030886450884</v>
      </c>
    </row>
    <row r="16" spans="1:4" ht="50.25" customHeight="1">
      <c r="A16" s="4" t="s">
        <v>32</v>
      </c>
      <c r="B16" s="8">
        <v>2556.9</v>
      </c>
      <c r="C16" s="8">
        <v>2556.9</v>
      </c>
      <c r="D16" s="14">
        <f>C16*100/B16</f>
        <v>100</v>
      </c>
    </row>
    <row r="17" spans="1:4" ht="63" customHeight="1">
      <c r="A17" s="4" t="s">
        <v>114</v>
      </c>
      <c r="B17" s="8">
        <v>5945.1</v>
      </c>
      <c r="C17" s="8">
        <v>5945.1</v>
      </c>
      <c r="D17" s="14">
        <v>100</v>
      </c>
    </row>
    <row r="18" spans="1:4" ht="63.75" customHeight="1">
      <c r="A18" s="4" t="s">
        <v>70</v>
      </c>
      <c r="B18" s="8">
        <v>1518.1</v>
      </c>
      <c r="C18" s="8">
        <v>1518.1</v>
      </c>
      <c r="D18" s="14">
        <f>C18*100/B18</f>
        <v>100</v>
      </c>
    </row>
    <row r="19" spans="1:4" ht="283.5" hidden="1">
      <c r="A19" s="4" t="s">
        <v>70</v>
      </c>
      <c r="B19" s="8">
        <v>0</v>
      </c>
      <c r="C19" s="8">
        <v>0</v>
      </c>
      <c r="D19" s="14">
        <v>0</v>
      </c>
    </row>
    <row r="20" spans="1:4" ht="15.75">
      <c r="A20" s="19" t="s">
        <v>7</v>
      </c>
      <c r="B20" s="20">
        <f>B21</f>
        <v>243.3</v>
      </c>
      <c r="C20" s="20">
        <f>C21</f>
        <v>243.3</v>
      </c>
      <c r="D20" s="21">
        <f>C20*100/B20</f>
        <v>100</v>
      </c>
    </row>
    <row r="21" spans="1:4" ht="15.75">
      <c r="A21" s="1" t="s">
        <v>8</v>
      </c>
      <c r="B21" s="8">
        <v>243.3</v>
      </c>
      <c r="C21" s="8">
        <v>243.3</v>
      </c>
      <c r="D21" s="14">
        <f>C21*100/B21</f>
        <v>100</v>
      </c>
    </row>
    <row r="22" spans="1:4" ht="15.75">
      <c r="A22" s="1" t="s">
        <v>9</v>
      </c>
      <c r="B22" s="8">
        <v>0</v>
      </c>
      <c r="C22" s="8">
        <v>0</v>
      </c>
      <c r="D22" s="14">
        <v>0</v>
      </c>
    </row>
    <row r="23" spans="1:4" ht="15.75">
      <c r="A23" s="15" t="s">
        <v>10</v>
      </c>
      <c r="B23" s="16">
        <f>B4+B15</f>
        <v>12254.500000000002</v>
      </c>
      <c r="C23" s="16">
        <f>C4+C15</f>
        <v>12530.2</v>
      </c>
      <c r="D23" s="17">
        <f>C23*100/B23</f>
        <v>102.249785792974</v>
      </c>
    </row>
    <row r="24" spans="1:4" ht="15.75">
      <c r="A24" s="31" t="s">
        <v>11</v>
      </c>
      <c r="B24" s="32">
        <f>B25+B27+B30+B33+B35+B36+B34</f>
        <v>12330.900000000001</v>
      </c>
      <c r="C24" s="32">
        <f>C25+C27+C30+C33+C34+C35</f>
        <v>12086.7</v>
      </c>
      <c r="D24" s="33">
        <f>C24*100/B24</f>
        <v>98.01960927426221</v>
      </c>
    </row>
    <row r="25" spans="1:4" ht="15" customHeight="1">
      <c r="A25" s="1" t="s">
        <v>64</v>
      </c>
      <c r="B25" s="8">
        <v>1795.7</v>
      </c>
      <c r="C25" s="8">
        <v>1782.1</v>
      </c>
      <c r="D25" s="14">
        <f>C25*100/B25</f>
        <v>99.24263518405078</v>
      </c>
    </row>
    <row r="26" spans="1:4" ht="18" customHeight="1" hidden="1">
      <c r="A26" s="1"/>
      <c r="B26" s="8"/>
      <c r="C26" s="8"/>
      <c r="D26" s="14"/>
    </row>
    <row r="27" spans="1:4" ht="14.25" customHeight="1">
      <c r="A27" s="1" t="s">
        <v>108</v>
      </c>
      <c r="B27" s="8">
        <v>1539.1</v>
      </c>
      <c r="C27" s="8">
        <v>1524.3</v>
      </c>
      <c r="D27" s="14">
        <f aca="true" t="shared" si="0" ref="D27:D35">C27*100/B27</f>
        <v>99.03839906438829</v>
      </c>
    </row>
    <row r="28" spans="1:4" ht="17.25" customHeight="1" hidden="1">
      <c r="A28" s="1" t="s">
        <v>67</v>
      </c>
      <c r="B28" s="8">
        <v>0</v>
      </c>
      <c r="C28" s="8">
        <v>0</v>
      </c>
      <c r="D28" s="14">
        <v>0</v>
      </c>
    </row>
    <row r="29" spans="1:4" ht="0.75" customHeight="1" hidden="1">
      <c r="A29" s="1"/>
      <c r="B29" s="8"/>
      <c r="C29" s="8"/>
      <c r="D29" s="14"/>
    </row>
    <row r="30" spans="1:4" ht="27" customHeight="1">
      <c r="A30" s="1" t="s">
        <v>14</v>
      </c>
      <c r="B30" s="8">
        <v>243.3</v>
      </c>
      <c r="C30" s="8">
        <v>243.3</v>
      </c>
      <c r="D30" s="14">
        <f t="shared" si="0"/>
        <v>100</v>
      </c>
    </row>
    <row r="31" spans="1:4" ht="2.25" customHeight="1" hidden="1">
      <c r="A31" s="1"/>
      <c r="B31" s="8"/>
      <c r="C31" s="8"/>
      <c r="D31" s="14"/>
    </row>
    <row r="32" spans="1:4" ht="14.25" customHeight="1">
      <c r="A32" s="1" t="s">
        <v>97</v>
      </c>
      <c r="B32" s="8">
        <v>0</v>
      </c>
      <c r="C32" s="8">
        <v>0</v>
      </c>
      <c r="D32" s="14">
        <v>0</v>
      </c>
    </row>
    <row r="33" spans="1:4" ht="17.25" customHeight="1">
      <c r="A33" s="4" t="s">
        <v>71</v>
      </c>
      <c r="B33" s="8">
        <v>6837</v>
      </c>
      <c r="C33" s="8">
        <v>6621.2</v>
      </c>
      <c r="D33" s="14">
        <f t="shared" si="0"/>
        <v>96.84364487348252</v>
      </c>
    </row>
    <row r="34" spans="1:4" ht="17.25" customHeight="1">
      <c r="A34" s="4" t="s">
        <v>15</v>
      </c>
      <c r="B34" s="8">
        <v>671.6</v>
      </c>
      <c r="C34" s="8">
        <v>671.6</v>
      </c>
      <c r="D34" s="14">
        <f>C34*100/B34</f>
        <v>100</v>
      </c>
    </row>
    <row r="35" spans="1:4" ht="14.25" customHeight="1">
      <c r="A35" s="1" t="s">
        <v>18</v>
      </c>
      <c r="B35" s="8">
        <v>1244.2</v>
      </c>
      <c r="C35" s="8">
        <v>1244.2</v>
      </c>
      <c r="D35" s="14">
        <f t="shared" si="0"/>
        <v>100</v>
      </c>
    </row>
    <row r="36" spans="1:4" ht="18" customHeight="1">
      <c r="A36" s="1" t="s">
        <v>79</v>
      </c>
      <c r="B36" s="8">
        <v>0</v>
      </c>
      <c r="C36" s="8">
        <v>0</v>
      </c>
      <c r="D36" s="14">
        <v>0</v>
      </c>
    </row>
    <row r="37" spans="1:4" ht="15.75">
      <c r="A37" s="2" t="s">
        <v>23</v>
      </c>
      <c r="B37" s="7">
        <f>B24</f>
        <v>12330.900000000001</v>
      </c>
      <c r="C37" s="7">
        <f>C24</f>
        <v>12086.7</v>
      </c>
      <c r="D37" s="29">
        <f>C37*100/B37</f>
        <v>98.01960927426221</v>
      </c>
    </row>
    <row r="38" spans="1:4" ht="15.75">
      <c r="A38" s="6" t="s">
        <v>61</v>
      </c>
      <c r="B38" s="30">
        <f>B23-B37</f>
        <v>-76.39999999999964</v>
      </c>
      <c r="C38" s="30">
        <f>C23-C37</f>
        <v>443.5</v>
      </c>
      <c r="D38" s="14" t="s">
        <v>43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2" max="2" width="47.8515625" style="0" customWidth="1"/>
    <col min="3" max="3" width="17.7109375" style="0" customWidth="1"/>
  </cols>
  <sheetData>
    <row r="1" spans="1:10" ht="41.25" customHeight="1">
      <c r="A1" s="40" t="s">
        <v>112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24"/>
      <c r="B2" s="24"/>
      <c r="C2" s="24"/>
      <c r="D2" s="28"/>
      <c r="E2" s="24"/>
      <c r="F2" s="24"/>
      <c r="G2" s="24"/>
      <c r="H2" s="24"/>
      <c r="I2" s="24"/>
      <c r="J2" s="24" t="s">
        <v>38</v>
      </c>
    </row>
    <row r="3" spans="1:10" ht="14.25" customHeight="1">
      <c r="A3" s="26" t="s">
        <v>33</v>
      </c>
      <c r="B3" s="26" t="s">
        <v>36</v>
      </c>
      <c r="C3" s="26" t="s">
        <v>34</v>
      </c>
      <c r="D3" s="41" t="s">
        <v>35</v>
      </c>
      <c r="E3" s="41"/>
      <c r="F3" s="41"/>
      <c r="G3" s="41"/>
      <c r="H3" s="41"/>
      <c r="I3" s="41"/>
      <c r="J3" s="41"/>
    </row>
    <row r="4" spans="1:10" ht="12.75">
      <c r="A4" s="27">
        <v>1</v>
      </c>
      <c r="B4" s="26" t="s">
        <v>63</v>
      </c>
      <c r="C4" s="27">
        <v>1</v>
      </c>
      <c r="D4" s="42">
        <v>635692.3</v>
      </c>
      <c r="E4" s="42"/>
      <c r="F4" s="42"/>
      <c r="G4" s="42"/>
      <c r="H4" s="42"/>
      <c r="I4" s="42"/>
      <c r="J4" s="42"/>
    </row>
  </sheetData>
  <sheetProtection/>
  <mergeCells count="3">
    <mergeCell ref="A1:J1"/>
    <mergeCell ref="D3:J3"/>
    <mergeCell ref="D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40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44</v>
      </c>
      <c r="C3" s="10" t="s">
        <v>50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3394.1</v>
      </c>
      <c r="C4" s="16">
        <v>3551.7</v>
      </c>
      <c r="D4" s="17">
        <f>C4*100/B4</f>
        <v>104.6433516985357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1510</v>
      </c>
      <c r="C6" s="8">
        <v>1479.2</v>
      </c>
      <c r="D6" s="14">
        <f aca="true" t="shared" si="0" ref="D6:D39">C6*100/B6</f>
        <v>97.96026490066225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157</v>
      </c>
      <c r="C8" s="8">
        <v>76</v>
      </c>
      <c r="D8" s="14">
        <f t="shared" si="0"/>
        <v>48.40764331210191</v>
      </c>
    </row>
    <row r="9" spans="1:4" ht="15.75">
      <c r="A9" s="1" t="s">
        <v>2</v>
      </c>
      <c r="B9" s="8">
        <v>1316</v>
      </c>
      <c r="C9" s="8">
        <v>1035.4</v>
      </c>
      <c r="D9" s="14">
        <f t="shared" si="0"/>
        <v>78.67781155015199</v>
      </c>
    </row>
    <row r="10" spans="1:4" ht="15.75">
      <c r="A10" s="1" t="s">
        <v>3</v>
      </c>
      <c r="B10" s="8">
        <v>50</v>
      </c>
      <c r="C10" s="8">
        <v>111</v>
      </c>
      <c r="D10" s="14">
        <v>174</v>
      </c>
    </row>
    <row r="11" spans="1:4" ht="15.75">
      <c r="A11" s="1" t="s">
        <v>4</v>
      </c>
      <c r="B11" s="8">
        <v>361.1</v>
      </c>
      <c r="C11" s="8">
        <v>850.1</v>
      </c>
      <c r="D11" s="14">
        <f t="shared" si="0"/>
        <v>235.4195513708114</v>
      </c>
    </row>
    <row r="12" spans="1:4" s="18" customFormat="1" ht="15.75">
      <c r="A12" s="15" t="s">
        <v>39</v>
      </c>
      <c r="B12" s="16">
        <v>569.1</v>
      </c>
      <c r="C12" s="16">
        <v>425.5</v>
      </c>
      <c r="D12" s="17">
        <f t="shared" si="0"/>
        <v>74.767176243191</v>
      </c>
    </row>
    <row r="13" spans="1:4" s="3" customFormat="1" ht="31.5">
      <c r="A13" s="5" t="s">
        <v>32</v>
      </c>
      <c r="B13" s="8">
        <v>431.6</v>
      </c>
      <c r="C13" s="8">
        <v>302.2</v>
      </c>
      <c r="D13" s="14">
        <f t="shared" si="0"/>
        <v>70.01853568118628</v>
      </c>
    </row>
    <row r="14" spans="1:4" ht="47.25">
      <c r="A14" s="4" t="s">
        <v>5</v>
      </c>
      <c r="B14" s="8">
        <v>14</v>
      </c>
      <c r="C14" s="8">
        <v>9.8</v>
      </c>
      <c r="D14" s="14">
        <f t="shared" si="0"/>
        <v>70.00000000000001</v>
      </c>
    </row>
    <row r="15" spans="1:4" ht="30.75" customHeight="1">
      <c r="A15" s="4" t="s">
        <v>6</v>
      </c>
      <c r="B15" s="8">
        <v>7.9</v>
      </c>
      <c r="C15" s="8">
        <v>5.5</v>
      </c>
      <c r="D15" s="12">
        <f t="shared" si="0"/>
        <v>69.62025316455696</v>
      </c>
    </row>
    <row r="16" spans="1:4" s="22" customFormat="1" ht="15.75">
      <c r="A16" s="19" t="s">
        <v>7</v>
      </c>
      <c r="B16" s="20">
        <v>115.6</v>
      </c>
      <c r="C16" s="20">
        <v>108</v>
      </c>
      <c r="D16" s="21">
        <f t="shared" si="0"/>
        <v>93.42560553633218</v>
      </c>
    </row>
    <row r="17" spans="1:4" ht="15.75">
      <c r="A17" s="1" t="s">
        <v>8</v>
      </c>
      <c r="B17" s="8">
        <v>91.1</v>
      </c>
      <c r="C17" s="8">
        <v>91.1</v>
      </c>
      <c r="D17" s="14">
        <f t="shared" si="0"/>
        <v>100</v>
      </c>
    </row>
    <row r="18" spans="1:4" ht="15.75">
      <c r="A18" s="1" t="s">
        <v>9</v>
      </c>
      <c r="B18" s="8">
        <v>16.9</v>
      </c>
      <c r="C18" s="8">
        <v>16.9</v>
      </c>
      <c r="D18" s="14">
        <f t="shared" si="0"/>
        <v>100</v>
      </c>
    </row>
    <row r="19" spans="1:4" ht="15.75">
      <c r="A19" s="1" t="s">
        <v>46</v>
      </c>
      <c r="B19" s="8">
        <v>7.6</v>
      </c>
      <c r="C19" s="8"/>
      <c r="D19" s="14"/>
    </row>
    <row r="20" spans="1:4" s="18" customFormat="1" ht="15.75">
      <c r="A20" s="15" t="s">
        <v>29</v>
      </c>
      <c r="B20" s="16">
        <v>136.8</v>
      </c>
      <c r="C20" s="16">
        <v>136.8</v>
      </c>
      <c r="D20" s="17">
        <v>100</v>
      </c>
    </row>
    <row r="21" spans="1:4" ht="63.75" customHeight="1">
      <c r="A21" s="4" t="s">
        <v>30</v>
      </c>
      <c r="B21" s="8">
        <v>136.8</v>
      </c>
      <c r="C21" s="8">
        <v>136.8</v>
      </c>
      <c r="D21" s="12">
        <v>100</v>
      </c>
    </row>
    <row r="22" spans="1:4" s="3" customFormat="1" ht="21" customHeight="1">
      <c r="A22" s="15" t="s">
        <v>10</v>
      </c>
      <c r="B22" s="16">
        <v>4100</v>
      </c>
      <c r="C22" s="16">
        <v>4114</v>
      </c>
      <c r="D22" s="17">
        <f t="shared" si="0"/>
        <v>100.34146341463415</v>
      </c>
    </row>
    <row r="23" spans="1:4" s="3" customFormat="1" ht="15.75">
      <c r="A23" s="2" t="s">
        <v>11</v>
      </c>
      <c r="B23" s="7">
        <v>6171.3</v>
      </c>
      <c r="C23" s="7">
        <v>4781.6</v>
      </c>
      <c r="D23" s="12">
        <f t="shared" si="0"/>
        <v>77.48124382220927</v>
      </c>
    </row>
    <row r="24" spans="1:4" ht="15.75">
      <c r="A24" s="1" t="s">
        <v>12</v>
      </c>
      <c r="B24" s="8">
        <v>2160.6</v>
      </c>
      <c r="C24" s="8">
        <v>1908.8</v>
      </c>
      <c r="D24" s="14">
        <f t="shared" si="0"/>
        <v>88.34582986207535</v>
      </c>
    </row>
    <row r="25" spans="1:4" ht="15.75">
      <c r="A25" s="1" t="s">
        <v>14</v>
      </c>
      <c r="B25" s="8">
        <v>91.1</v>
      </c>
      <c r="C25" s="8">
        <v>64.2</v>
      </c>
      <c r="D25" s="14">
        <v>70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49</v>
      </c>
      <c r="B29" s="8">
        <v>145</v>
      </c>
      <c r="C29" s="8">
        <v>126.3</v>
      </c>
      <c r="D29" s="14">
        <v>87</v>
      </c>
    </row>
    <row r="30" spans="1:4" ht="15.75">
      <c r="A30" s="1" t="s">
        <v>41</v>
      </c>
      <c r="B30" s="8">
        <v>13.9</v>
      </c>
      <c r="C30" s="8">
        <v>13.9</v>
      </c>
      <c r="D30" s="14">
        <v>100</v>
      </c>
    </row>
    <row r="31" spans="1:4" ht="15.75">
      <c r="A31" s="1" t="s">
        <v>16</v>
      </c>
      <c r="B31" s="8">
        <v>1439.2</v>
      </c>
      <c r="C31" s="8">
        <v>922.3</v>
      </c>
      <c r="D31" s="14">
        <f t="shared" si="0"/>
        <v>64.08421345191773</v>
      </c>
    </row>
    <row r="32" spans="1:4" ht="15.75">
      <c r="A32" s="1" t="s">
        <v>47</v>
      </c>
      <c r="B32" s="8">
        <v>7.6</v>
      </c>
      <c r="C32" s="8"/>
      <c r="D32" s="14"/>
    </row>
    <row r="33" spans="1:4" ht="15.75">
      <c r="A33" s="1" t="s">
        <v>17</v>
      </c>
      <c r="B33" s="8">
        <v>0</v>
      </c>
      <c r="C33" s="8">
        <v>0</v>
      </c>
      <c r="D33" s="14">
        <v>0</v>
      </c>
    </row>
    <row r="34" spans="1:4" ht="15.75">
      <c r="A34" s="1" t="s">
        <v>18</v>
      </c>
      <c r="B34" s="8">
        <v>2313.9</v>
      </c>
      <c r="C34" s="8">
        <v>1760</v>
      </c>
      <c r="D34" s="14">
        <f t="shared" si="0"/>
        <v>76.06205972600371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6171.3</v>
      </c>
      <c r="C39" s="7">
        <v>4781.6</v>
      </c>
      <c r="D39" s="12">
        <f t="shared" si="0"/>
        <v>77.48124382220927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-2071.3</v>
      </c>
      <c r="C41" s="9">
        <f>C22-C23</f>
        <v>-667.6000000000004</v>
      </c>
      <c r="D41" s="9">
        <v>32.2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40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44</v>
      </c>
      <c r="C3" s="10" t="s">
        <v>48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3394.1</v>
      </c>
      <c r="C4" s="16">
        <v>2285.7</v>
      </c>
      <c r="D4" s="17">
        <f>C4*100/B4</f>
        <v>67.34333107451165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1510</v>
      </c>
      <c r="C6" s="8">
        <v>1051</v>
      </c>
      <c r="D6" s="14">
        <f aca="true" t="shared" si="0" ref="D6:D39">C6*100/B6</f>
        <v>69.60264900662251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157</v>
      </c>
      <c r="C8" s="8">
        <v>11.7</v>
      </c>
      <c r="D8" s="14">
        <f t="shared" si="0"/>
        <v>7.452229299363057</v>
      </c>
    </row>
    <row r="9" spans="1:4" ht="15.75">
      <c r="A9" s="1" t="s">
        <v>2</v>
      </c>
      <c r="B9" s="8">
        <v>1316</v>
      </c>
      <c r="C9" s="8">
        <v>553</v>
      </c>
      <c r="D9" s="14">
        <f t="shared" si="0"/>
        <v>42.02127659574468</v>
      </c>
    </row>
    <row r="10" spans="1:4" ht="15.75">
      <c r="A10" s="1" t="s">
        <v>3</v>
      </c>
      <c r="B10" s="8">
        <v>50</v>
      </c>
      <c r="C10" s="8">
        <v>87</v>
      </c>
      <c r="D10" s="14">
        <v>174</v>
      </c>
    </row>
    <row r="11" spans="1:4" ht="15.75">
      <c r="A11" s="1" t="s">
        <v>4</v>
      </c>
      <c r="B11" s="8">
        <v>361.1</v>
      </c>
      <c r="C11" s="8">
        <v>583</v>
      </c>
      <c r="D11" s="14">
        <f t="shared" si="0"/>
        <v>161.45112157297146</v>
      </c>
    </row>
    <row r="12" spans="1:4" s="18" customFormat="1" ht="15.75">
      <c r="A12" s="15" t="s">
        <v>39</v>
      </c>
      <c r="B12" s="16">
        <v>569.1</v>
      </c>
      <c r="C12" s="16">
        <v>312.6</v>
      </c>
      <c r="D12" s="17">
        <f t="shared" si="0"/>
        <v>54.92883500263574</v>
      </c>
    </row>
    <row r="13" spans="1:4" s="3" customFormat="1" ht="31.5">
      <c r="A13" s="5" t="s">
        <v>32</v>
      </c>
      <c r="B13" s="8">
        <v>431.6</v>
      </c>
      <c r="C13" s="8">
        <v>194</v>
      </c>
      <c r="D13" s="14">
        <f t="shared" si="0"/>
        <v>44.94902687673772</v>
      </c>
    </row>
    <row r="14" spans="1:4" ht="47.25">
      <c r="A14" s="4" t="s">
        <v>5</v>
      </c>
      <c r="B14" s="8">
        <v>14</v>
      </c>
      <c r="C14" s="8">
        <v>7</v>
      </c>
      <c r="D14" s="14">
        <f t="shared" si="0"/>
        <v>50</v>
      </c>
    </row>
    <row r="15" spans="1:4" ht="30.75" customHeight="1">
      <c r="A15" s="4" t="s">
        <v>6</v>
      </c>
      <c r="B15" s="8">
        <v>7.9</v>
      </c>
      <c r="C15" s="8">
        <v>3.6</v>
      </c>
      <c r="D15" s="12">
        <f t="shared" si="0"/>
        <v>45.56962025316456</v>
      </c>
    </row>
    <row r="16" spans="1:4" s="22" customFormat="1" ht="15.75">
      <c r="A16" s="19" t="s">
        <v>7</v>
      </c>
      <c r="B16" s="20">
        <v>115.6</v>
      </c>
      <c r="C16" s="20">
        <v>108</v>
      </c>
      <c r="D16" s="21">
        <f t="shared" si="0"/>
        <v>93.42560553633218</v>
      </c>
    </row>
    <row r="17" spans="1:4" ht="15.75">
      <c r="A17" s="1" t="s">
        <v>8</v>
      </c>
      <c r="B17" s="8">
        <v>91.1</v>
      </c>
      <c r="C17" s="8">
        <v>91.1</v>
      </c>
      <c r="D17" s="14">
        <f t="shared" si="0"/>
        <v>100</v>
      </c>
    </row>
    <row r="18" spans="1:4" ht="15.75">
      <c r="A18" s="1" t="s">
        <v>9</v>
      </c>
      <c r="B18" s="8">
        <v>16.9</v>
      </c>
      <c r="C18" s="8">
        <v>16.9</v>
      </c>
      <c r="D18" s="14">
        <f t="shared" si="0"/>
        <v>100</v>
      </c>
    </row>
    <row r="19" spans="1:4" ht="15.75">
      <c r="A19" s="1" t="s">
        <v>46</v>
      </c>
      <c r="B19" s="8">
        <v>7.6</v>
      </c>
      <c r="C19" s="8"/>
      <c r="D19" s="14"/>
    </row>
    <row r="20" spans="1:4" s="18" customFormat="1" ht="15.75">
      <c r="A20" s="15" t="s">
        <v>29</v>
      </c>
      <c r="B20" s="16">
        <v>45.6</v>
      </c>
      <c r="C20" s="16">
        <v>45.6</v>
      </c>
      <c r="D20" s="17">
        <v>100</v>
      </c>
    </row>
    <row r="21" spans="1:4" ht="63.75" customHeight="1">
      <c r="A21" s="4" t="s">
        <v>30</v>
      </c>
      <c r="B21" s="8">
        <v>45.6</v>
      </c>
      <c r="C21" s="8">
        <v>45.6</v>
      </c>
      <c r="D21" s="12">
        <v>100</v>
      </c>
    </row>
    <row r="22" spans="1:4" s="3" customFormat="1" ht="21" customHeight="1">
      <c r="A22" s="15" t="s">
        <v>10</v>
      </c>
      <c r="B22" s="16">
        <v>4008.8</v>
      </c>
      <c r="C22" s="16">
        <v>2643.9</v>
      </c>
      <c r="D22" s="17">
        <f t="shared" si="0"/>
        <v>65.95240470963878</v>
      </c>
    </row>
    <row r="23" spans="1:4" s="3" customFormat="1" ht="15.75">
      <c r="A23" s="2" t="s">
        <v>11</v>
      </c>
      <c r="B23" s="7">
        <v>5192</v>
      </c>
      <c r="C23" s="7">
        <v>2682.7</v>
      </c>
      <c r="D23" s="12">
        <f t="shared" si="0"/>
        <v>51.669876733436055</v>
      </c>
    </row>
    <row r="24" spans="1:4" ht="15.75">
      <c r="A24" s="1" t="s">
        <v>12</v>
      </c>
      <c r="B24" s="8">
        <v>1791.2</v>
      </c>
      <c r="C24" s="8">
        <v>1039.1</v>
      </c>
      <c r="D24" s="14">
        <f t="shared" si="0"/>
        <v>58.0113890129522</v>
      </c>
    </row>
    <row r="25" spans="1:4" ht="15.75">
      <c r="A25" s="1" t="s">
        <v>14</v>
      </c>
      <c r="B25" s="8">
        <v>91.1</v>
      </c>
      <c r="C25" s="8">
        <v>37.8</v>
      </c>
      <c r="D25" s="14">
        <v>41.5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49</v>
      </c>
      <c r="B29" s="8">
        <v>145</v>
      </c>
      <c r="C29" s="8">
        <v>79.5</v>
      </c>
      <c r="D29" s="14">
        <v>54.8</v>
      </c>
    </row>
    <row r="30" spans="1:4" ht="15.75">
      <c r="A30" s="1" t="s">
        <v>41</v>
      </c>
      <c r="B30" s="8">
        <v>13.9</v>
      </c>
      <c r="C30" s="8">
        <v>13.9</v>
      </c>
      <c r="D30" s="14">
        <v>100</v>
      </c>
    </row>
    <row r="31" spans="1:4" ht="15.75">
      <c r="A31" s="1" t="s">
        <v>16</v>
      </c>
      <c r="B31" s="8">
        <v>829.3</v>
      </c>
      <c r="C31" s="8">
        <v>404.4</v>
      </c>
      <c r="D31" s="14">
        <f t="shared" si="0"/>
        <v>48.76401784637646</v>
      </c>
    </row>
    <row r="32" spans="1:4" ht="15.75">
      <c r="A32" s="1" t="s">
        <v>47</v>
      </c>
      <c r="B32" s="8">
        <v>7.6</v>
      </c>
      <c r="C32" s="8"/>
      <c r="D32" s="14"/>
    </row>
    <row r="33" spans="1:4" ht="15.75">
      <c r="A33" s="1" t="s">
        <v>17</v>
      </c>
      <c r="B33" s="8">
        <v>0</v>
      </c>
      <c r="C33" s="8">
        <v>0</v>
      </c>
      <c r="D33" s="14">
        <v>0</v>
      </c>
    </row>
    <row r="34" spans="1:4" ht="15.75">
      <c r="A34" s="1" t="s">
        <v>18</v>
      </c>
      <c r="B34" s="8">
        <v>2313.9</v>
      </c>
      <c r="C34" s="8">
        <v>1108</v>
      </c>
      <c r="D34" s="14">
        <f t="shared" si="0"/>
        <v>47.88452396387052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5192</v>
      </c>
      <c r="C39" s="7">
        <v>2682.7</v>
      </c>
      <c r="D39" s="12">
        <f t="shared" si="0"/>
        <v>51.669876733436055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-1183.1999999999998</v>
      </c>
      <c r="C41" s="9">
        <f>C22-C23</f>
        <v>-38.79999999999973</v>
      </c>
      <c r="D41" s="9">
        <f>D22-D23</f>
        <v>14.28252797620273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7.71093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40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44</v>
      </c>
      <c r="C3" s="10" t="s">
        <v>45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3394.1</v>
      </c>
      <c r="C4" s="16">
        <v>1180.1</v>
      </c>
      <c r="D4" s="17">
        <f>C4*100/B4</f>
        <v>34.76915824519018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1510</v>
      </c>
      <c r="C6" s="8">
        <v>508.6</v>
      </c>
      <c r="D6" s="14">
        <f aca="true" t="shared" si="0" ref="D6:D38">C6*100/B6</f>
        <v>33.682119205298015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157</v>
      </c>
      <c r="C8" s="8">
        <v>4.1</v>
      </c>
      <c r="D8" s="14">
        <f t="shared" si="0"/>
        <v>2.6114649681528657</v>
      </c>
    </row>
    <row r="9" spans="1:4" ht="15.75">
      <c r="A9" s="1" t="s">
        <v>2</v>
      </c>
      <c r="B9" s="8">
        <v>1316</v>
      </c>
      <c r="C9" s="8">
        <v>244.6</v>
      </c>
      <c r="D9" s="14">
        <f t="shared" si="0"/>
        <v>18.58662613981763</v>
      </c>
    </row>
    <row r="10" spans="1:4" ht="15.75">
      <c r="A10" s="1" t="s">
        <v>3</v>
      </c>
      <c r="B10" s="8">
        <v>50</v>
      </c>
      <c r="C10" s="8">
        <v>58.1</v>
      </c>
      <c r="D10" s="14">
        <v>116.2</v>
      </c>
    </row>
    <row r="11" spans="1:4" ht="15.75">
      <c r="A11" s="1" t="s">
        <v>4</v>
      </c>
      <c r="B11" s="8">
        <v>361.1</v>
      </c>
      <c r="C11" s="8">
        <v>364.7</v>
      </c>
      <c r="D11" s="14">
        <f t="shared" si="0"/>
        <v>100.99695375242314</v>
      </c>
    </row>
    <row r="12" spans="1:4" s="18" customFormat="1" ht="15.75">
      <c r="A12" s="15" t="s">
        <v>39</v>
      </c>
      <c r="B12" s="16">
        <v>569.1</v>
      </c>
      <c r="C12" s="16">
        <v>107.6</v>
      </c>
      <c r="D12" s="17">
        <f t="shared" si="0"/>
        <v>18.907046213319276</v>
      </c>
    </row>
    <row r="13" spans="1:4" s="3" customFormat="1" ht="31.5">
      <c r="A13" s="5" t="s">
        <v>32</v>
      </c>
      <c r="B13" s="8">
        <v>431.6</v>
      </c>
      <c r="C13" s="8">
        <v>85.6</v>
      </c>
      <c r="D13" s="14">
        <f t="shared" si="0"/>
        <v>19.833178869323447</v>
      </c>
    </row>
    <row r="14" spans="1:4" ht="31.5">
      <c r="A14" s="4" t="s">
        <v>5</v>
      </c>
      <c r="B14" s="8">
        <v>14</v>
      </c>
      <c r="C14" s="8">
        <v>3.5</v>
      </c>
      <c r="D14" s="14">
        <f t="shared" si="0"/>
        <v>25</v>
      </c>
    </row>
    <row r="15" spans="1:4" ht="30.75" customHeight="1">
      <c r="A15" s="4" t="s">
        <v>6</v>
      </c>
      <c r="B15" s="8">
        <v>7.9</v>
      </c>
      <c r="C15" s="8">
        <v>1.6</v>
      </c>
      <c r="D15" s="12">
        <f t="shared" si="0"/>
        <v>20.253164556962023</v>
      </c>
    </row>
    <row r="16" spans="1:4" s="22" customFormat="1" ht="15.75">
      <c r="A16" s="19" t="s">
        <v>7</v>
      </c>
      <c r="B16" s="20">
        <f>B17+B18</f>
        <v>108</v>
      </c>
      <c r="C16" s="20">
        <v>16.9</v>
      </c>
      <c r="D16" s="21">
        <f t="shared" si="0"/>
        <v>15.648148148148145</v>
      </c>
    </row>
    <row r="17" spans="1:4" ht="15.75">
      <c r="A17" s="1" t="s">
        <v>8</v>
      </c>
      <c r="B17" s="8">
        <v>91.1</v>
      </c>
      <c r="C17" s="8" t="s">
        <v>43</v>
      </c>
      <c r="D17" s="14" t="e">
        <f t="shared" si="0"/>
        <v>#VALUE!</v>
      </c>
    </row>
    <row r="18" spans="1:4" ht="15.75">
      <c r="A18" s="1" t="s">
        <v>9</v>
      </c>
      <c r="B18" s="8">
        <v>16.9</v>
      </c>
      <c r="C18" s="8">
        <v>16.9</v>
      </c>
      <c r="D18" s="14">
        <f t="shared" si="0"/>
        <v>100</v>
      </c>
    </row>
    <row r="19" spans="1:4" ht="15.75">
      <c r="A19" s="1" t="s">
        <v>46</v>
      </c>
      <c r="B19" s="8">
        <v>7.6</v>
      </c>
      <c r="C19" s="8"/>
      <c r="D19" s="14"/>
    </row>
    <row r="20" spans="1:4" s="18" customFormat="1" ht="15.75">
      <c r="A20" s="15" t="s">
        <v>29</v>
      </c>
      <c r="B20" s="16" t="s">
        <v>43</v>
      </c>
      <c r="C20" s="16" t="s">
        <v>43</v>
      </c>
      <c r="D20" s="17">
        <v>100</v>
      </c>
    </row>
    <row r="21" spans="1:4" ht="63.75" customHeight="1">
      <c r="A21" s="4" t="s">
        <v>30</v>
      </c>
      <c r="B21" s="8" t="s">
        <v>43</v>
      </c>
      <c r="C21" s="8"/>
      <c r="D21" s="12">
        <v>100</v>
      </c>
    </row>
    <row r="22" spans="1:4" s="3" customFormat="1" ht="21" customHeight="1">
      <c r="A22" s="15" t="s">
        <v>10</v>
      </c>
      <c r="B22" s="16">
        <f>B4+B12</f>
        <v>3963.2</v>
      </c>
      <c r="C22" s="16">
        <f>+C12+C4</f>
        <v>1287.6999999999998</v>
      </c>
      <c r="D22" s="17">
        <f t="shared" si="0"/>
        <v>32.49142107387969</v>
      </c>
    </row>
    <row r="23" spans="1:4" s="3" customFormat="1" ht="15.75">
      <c r="A23" s="2" t="s">
        <v>11</v>
      </c>
      <c r="B23" s="7">
        <v>4251.2</v>
      </c>
      <c r="C23" s="7">
        <v>1238.8</v>
      </c>
      <c r="D23" s="12">
        <f t="shared" si="0"/>
        <v>29.140007527286414</v>
      </c>
    </row>
    <row r="24" spans="1:4" ht="15.75">
      <c r="A24" s="1" t="s">
        <v>12</v>
      </c>
      <c r="B24" s="8">
        <v>1542.2</v>
      </c>
      <c r="C24" s="8">
        <v>500.6</v>
      </c>
      <c r="D24" s="14">
        <f t="shared" si="0"/>
        <v>32.46012190377383</v>
      </c>
    </row>
    <row r="25" spans="1:4" ht="15.75">
      <c r="A25" s="1" t="s">
        <v>14</v>
      </c>
      <c r="B25" s="8">
        <v>91.1</v>
      </c>
      <c r="C25" s="8" t="s">
        <v>43</v>
      </c>
      <c r="D25" s="14" t="s">
        <v>43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41</v>
      </c>
      <c r="B29" s="8">
        <v>13.9</v>
      </c>
      <c r="C29" s="8">
        <v>13.9</v>
      </c>
      <c r="D29" s="14">
        <v>100</v>
      </c>
    </row>
    <row r="30" spans="1:4" ht="15.75">
      <c r="A30" s="1" t="s">
        <v>16</v>
      </c>
      <c r="B30" s="8">
        <v>380.5</v>
      </c>
      <c r="C30" s="8">
        <v>170.3</v>
      </c>
      <c r="D30" s="14">
        <f t="shared" si="0"/>
        <v>44.7568988173456</v>
      </c>
    </row>
    <row r="31" spans="1:4" ht="15.75">
      <c r="A31" s="1" t="s">
        <v>47</v>
      </c>
      <c r="B31" s="8">
        <v>7.6</v>
      </c>
      <c r="C31" s="8"/>
      <c r="D31" s="14"/>
    </row>
    <row r="32" spans="1:4" ht="15.75">
      <c r="A32" s="1" t="s">
        <v>17</v>
      </c>
      <c r="B32" s="8">
        <v>0</v>
      </c>
      <c r="C32" s="8">
        <v>0</v>
      </c>
      <c r="D32" s="14">
        <v>0</v>
      </c>
    </row>
    <row r="33" spans="1:4" ht="15.75">
      <c r="A33" s="1" t="s">
        <v>18</v>
      </c>
      <c r="B33" s="8">
        <v>2215.9</v>
      </c>
      <c r="C33" s="8">
        <v>554</v>
      </c>
      <c r="D33" s="14">
        <f t="shared" si="0"/>
        <v>25.001128209756757</v>
      </c>
    </row>
    <row r="34" spans="1:4" ht="15.75">
      <c r="A34" s="1" t="s">
        <v>19</v>
      </c>
      <c r="B34" s="8"/>
      <c r="C34" s="8"/>
      <c r="D34" s="12"/>
    </row>
    <row r="35" spans="1:4" ht="15.75">
      <c r="A35" s="1" t="s">
        <v>20</v>
      </c>
      <c r="B35" s="8"/>
      <c r="C35" s="8"/>
      <c r="D35" s="12"/>
    </row>
    <row r="36" spans="1:4" ht="15.75">
      <c r="A36" s="1" t="s">
        <v>21</v>
      </c>
      <c r="B36" s="8"/>
      <c r="C36" s="8"/>
      <c r="D36" s="12"/>
    </row>
    <row r="37" spans="1:4" ht="15.75">
      <c r="A37" s="1" t="s">
        <v>28</v>
      </c>
      <c r="B37" s="8"/>
      <c r="C37" s="8"/>
      <c r="D37" s="12"/>
    </row>
    <row r="38" spans="1:4" s="3" customFormat="1" ht="15.75">
      <c r="A38" s="2" t="s">
        <v>23</v>
      </c>
      <c r="B38" s="7">
        <v>4251.2</v>
      </c>
      <c r="C38" s="7">
        <v>1238.8</v>
      </c>
      <c r="D38" s="12">
        <f t="shared" si="0"/>
        <v>29.140007527286414</v>
      </c>
    </row>
    <row r="39" spans="1:4" s="3" customFormat="1" ht="15.75">
      <c r="A39" s="2"/>
      <c r="B39" s="7"/>
      <c r="C39" s="7"/>
      <c r="D39" s="12"/>
    </row>
    <row r="40" spans="1:4" ht="15.75">
      <c r="A40" s="6" t="s">
        <v>27</v>
      </c>
      <c r="B40" s="9">
        <f>B22-B38</f>
        <v>-288</v>
      </c>
      <c r="C40" s="9">
        <f>C22-C23</f>
        <v>48.899999999999864</v>
      </c>
      <c r="D40" s="9">
        <f>D22-D23</f>
        <v>3.351413546593278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9" t="s">
        <v>69</v>
      </c>
      <c r="B1" s="39"/>
      <c r="C1" s="39"/>
      <c r="D1" s="39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59</v>
      </c>
      <c r="C3" s="10" t="s">
        <v>60</v>
      </c>
      <c r="D3" s="13" t="s">
        <v>31</v>
      </c>
    </row>
    <row r="4" spans="1:4" s="18" customFormat="1" ht="15.75">
      <c r="A4" s="15" t="s">
        <v>24</v>
      </c>
      <c r="B4" s="16">
        <f>SUM(B11+B10+B9+B8+B7+B6)</f>
        <v>1191.2</v>
      </c>
      <c r="C4" s="16">
        <f>SUM(C11+C10+C9+C8+C7+C6)</f>
        <v>106.1</v>
      </c>
      <c r="D4" s="17">
        <f>C4*100/B4</f>
        <v>8.906984553391538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396</v>
      </c>
      <c r="C6" s="8">
        <v>99.1</v>
      </c>
      <c r="D6" s="14">
        <f aca="true" t="shared" si="0" ref="D6:D20">C6*100/B6</f>
        <v>25.025252525252526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176</v>
      </c>
      <c r="C8" s="8">
        <v>2.2</v>
      </c>
      <c r="D8" s="14">
        <f t="shared" si="0"/>
        <v>1.2500000000000002</v>
      </c>
    </row>
    <row r="9" spans="1:4" ht="15.75">
      <c r="A9" s="1" t="s">
        <v>2</v>
      </c>
      <c r="B9" s="8">
        <v>619.2</v>
      </c>
      <c r="C9" s="8">
        <v>4.2</v>
      </c>
      <c r="D9" s="14">
        <f t="shared" si="0"/>
        <v>0.6782945736434108</v>
      </c>
    </row>
    <row r="10" spans="1:4" ht="15.75">
      <c r="A10" s="1" t="s">
        <v>3</v>
      </c>
      <c r="B10" s="8"/>
      <c r="C10" s="8">
        <v>0.6</v>
      </c>
      <c r="D10" s="14">
        <v>2.55</v>
      </c>
    </row>
    <row r="11" spans="1:4" ht="15.75">
      <c r="A11" s="1" t="s">
        <v>4</v>
      </c>
      <c r="B11" s="8">
        <v>0</v>
      </c>
      <c r="C11" s="8">
        <v>0</v>
      </c>
      <c r="D11" s="14">
        <v>0</v>
      </c>
    </row>
    <row r="12" spans="1:4" s="18" customFormat="1" ht="15.75">
      <c r="A12" s="15" t="s">
        <v>39</v>
      </c>
      <c r="B12" s="16">
        <f>B13+B15+B16</f>
        <v>5113.7</v>
      </c>
      <c r="C12" s="16">
        <f>C13+C14+C16</f>
        <v>1041</v>
      </c>
      <c r="D12" s="17">
        <f t="shared" si="0"/>
        <v>20.35708000078221</v>
      </c>
    </row>
    <row r="13" spans="1:4" s="3" customFormat="1" ht="31.5">
      <c r="A13" s="5" t="s">
        <v>32</v>
      </c>
      <c r="B13" s="8">
        <v>4897.8</v>
      </c>
      <c r="C13" s="8">
        <v>979.6</v>
      </c>
      <c r="D13" s="14">
        <f t="shared" si="0"/>
        <v>20.000816693209195</v>
      </c>
    </row>
    <row r="14" spans="1:4" ht="31.5" hidden="1">
      <c r="A14" s="4" t="s">
        <v>5</v>
      </c>
      <c r="B14" s="8">
        <v>0</v>
      </c>
      <c r="C14" s="8">
        <v>0</v>
      </c>
      <c r="D14" s="14" t="e">
        <f t="shared" si="0"/>
        <v>#DIV/0!</v>
      </c>
    </row>
    <row r="15" spans="1:4" ht="47.25">
      <c r="A15" s="4" t="s">
        <v>70</v>
      </c>
      <c r="B15" s="8">
        <v>14.2</v>
      </c>
      <c r="C15" s="8"/>
      <c r="D15" s="14"/>
    </row>
    <row r="16" spans="1:4" s="22" customFormat="1" ht="15.75">
      <c r="A16" s="19" t="s">
        <v>7</v>
      </c>
      <c r="B16" s="20">
        <f>B17+B18</f>
        <v>201.7</v>
      </c>
      <c r="C16" s="20">
        <v>61.4</v>
      </c>
      <c r="D16" s="21">
        <f t="shared" si="0"/>
        <v>30.441249380267728</v>
      </c>
    </row>
    <row r="17" spans="1:4" ht="15.75">
      <c r="A17" s="1" t="s">
        <v>8</v>
      </c>
      <c r="B17" s="8">
        <v>193.7</v>
      </c>
      <c r="C17" s="8">
        <v>16.4</v>
      </c>
      <c r="D17" s="14">
        <f t="shared" si="0"/>
        <v>8.466701084150747</v>
      </c>
    </row>
    <row r="18" spans="1:4" ht="15.75">
      <c r="A18" s="1" t="s">
        <v>9</v>
      </c>
      <c r="B18" s="8">
        <v>8</v>
      </c>
      <c r="C18" s="8">
        <v>0</v>
      </c>
      <c r="D18" s="14">
        <f t="shared" si="0"/>
        <v>0</v>
      </c>
    </row>
    <row r="19" spans="1:4" s="3" customFormat="1" ht="21" customHeight="1">
      <c r="A19" s="15" t="s">
        <v>10</v>
      </c>
      <c r="B19" s="16">
        <f>B4+B12</f>
        <v>6304.9</v>
      </c>
      <c r="C19" s="16">
        <f>C4+C12</f>
        <v>1147.1</v>
      </c>
      <c r="D19" s="17">
        <f>C19*100/B19</f>
        <v>18.193785785658772</v>
      </c>
    </row>
    <row r="20" spans="1:4" s="3" customFormat="1" ht="15.75">
      <c r="A20" s="2" t="s">
        <v>11</v>
      </c>
      <c r="B20" s="7">
        <f>B21+B23+B24+B27+B28+B29+B30</f>
        <v>6404.9</v>
      </c>
      <c r="C20" s="7">
        <f>SUM(C21:C31)</f>
        <v>1488.1</v>
      </c>
      <c r="D20" s="12">
        <f t="shared" si="0"/>
        <v>23.233774141672782</v>
      </c>
    </row>
    <row r="21" spans="1:4" ht="15.75">
      <c r="A21" s="1" t="s">
        <v>64</v>
      </c>
      <c r="B21" s="8">
        <v>1002.8</v>
      </c>
      <c r="C21" s="8">
        <v>212.3</v>
      </c>
      <c r="D21" s="14">
        <f>C21*100/B21</f>
        <v>21.17072197846031</v>
      </c>
    </row>
    <row r="22" spans="1:4" ht="15.75" hidden="1">
      <c r="A22" s="1" t="s">
        <v>65</v>
      </c>
      <c r="B22" s="8">
        <v>0</v>
      </c>
      <c r="C22" s="8">
        <v>0</v>
      </c>
      <c r="D22" s="14">
        <v>0</v>
      </c>
    </row>
    <row r="23" spans="1:4" ht="15.75" customHeight="1">
      <c r="A23" s="1" t="s">
        <v>55</v>
      </c>
      <c r="B23" s="8">
        <v>14.2</v>
      </c>
      <c r="C23" s="8">
        <v>0</v>
      </c>
      <c r="D23" s="14">
        <f aca="true" t="shared" si="1" ref="D23:D28">C23*100/B23</f>
        <v>0</v>
      </c>
    </row>
    <row r="24" spans="1:4" ht="15.75">
      <c r="A24" s="1" t="s">
        <v>66</v>
      </c>
      <c r="B24" s="8">
        <v>841.8</v>
      </c>
      <c r="C24" s="8">
        <v>300.9</v>
      </c>
      <c r="D24" s="14">
        <f t="shared" si="1"/>
        <v>35.74483250178189</v>
      </c>
    </row>
    <row r="25" spans="1:4" ht="15.75" hidden="1">
      <c r="A25" s="1" t="s">
        <v>67</v>
      </c>
      <c r="B25" s="8">
        <v>0</v>
      </c>
      <c r="C25" s="8">
        <v>0</v>
      </c>
      <c r="D25" s="14" t="e">
        <f t="shared" si="1"/>
        <v>#DIV/0!</v>
      </c>
    </row>
    <row r="26" spans="1:4" ht="15.75" hidden="1">
      <c r="A26" s="1" t="s">
        <v>68</v>
      </c>
      <c r="B26" s="8">
        <v>0</v>
      </c>
      <c r="C26" s="8">
        <v>0</v>
      </c>
      <c r="D26" s="14" t="e">
        <f t="shared" si="1"/>
        <v>#DIV/0!</v>
      </c>
    </row>
    <row r="27" spans="1:4" ht="15.75">
      <c r="A27" s="1" t="s">
        <v>14</v>
      </c>
      <c r="B27" s="8">
        <v>193.7</v>
      </c>
      <c r="C27" s="8">
        <v>34</v>
      </c>
      <c r="D27" s="14">
        <f t="shared" si="1"/>
        <v>17.552916881775943</v>
      </c>
    </row>
    <row r="28" spans="1:4" ht="15.75">
      <c r="A28" s="4" t="s">
        <v>71</v>
      </c>
      <c r="B28" s="8">
        <v>843.4</v>
      </c>
      <c r="C28" s="8">
        <v>198.4</v>
      </c>
      <c r="D28" s="14">
        <f t="shared" si="1"/>
        <v>23.523832108133746</v>
      </c>
    </row>
    <row r="29" spans="1:4" ht="15.75">
      <c r="A29" s="4" t="s">
        <v>72</v>
      </c>
      <c r="B29" s="8">
        <v>538.8</v>
      </c>
      <c r="C29" s="8"/>
      <c r="D29" s="14"/>
    </row>
    <row r="30" spans="1:4" ht="15.75">
      <c r="A30" s="1" t="s">
        <v>18</v>
      </c>
      <c r="B30" s="8">
        <v>2970.2</v>
      </c>
      <c r="C30" s="8">
        <v>742.5</v>
      </c>
      <c r="D30" s="14">
        <f>C30*100/B30</f>
        <v>24.998316611675982</v>
      </c>
    </row>
    <row r="31" spans="1:4" ht="15.75" hidden="1">
      <c r="A31" s="1" t="s">
        <v>19</v>
      </c>
      <c r="B31" s="8">
        <v>0</v>
      </c>
      <c r="C31" s="8">
        <v>0</v>
      </c>
      <c r="D31" s="14">
        <v>0</v>
      </c>
    </row>
    <row r="32" spans="1:4" ht="15.75">
      <c r="A32" s="2" t="s">
        <v>23</v>
      </c>
      <c r="B32" s="7">
        <f>B20</f>
        <v>6404.9</v>
      </c>
      <c r="C32" s="7">
        <f>C20</f>
        <v>1488.1</v>
      </c>
      <c r="D32" s="29">
        <f>C32*100/B32</f>
        <v>23.233774141672782</v>
      </c>
    </row>
    <row r="33" spans="1:4" ht="15.75">
      <c r="A33" s="6" t="s">
        <v>61</v>
      </c>
      <c r="B33" s="30">
        <f>B19-B32</f>
        <v>-100</v>
      </c>
      <c r="C33" s="30">
        <f>C19-C32</f>
        <v>-341</v>
      </c>
      <c r="D33" s="14" t="s">
        <v>43</v>
      </c>
    </row>
    <row r="35" spans="1:4" s="3" customFormat="1" ht="12.75">
      <c r="A35"/>
      <c r="B35"/>
      <c r="C35"/>
      <c r="D35" s="11"/>
    </row>
    <row r="36" spans="1:4" s="3" customFormat="1" ht="12.75">
      <c r="A36"/>
      <c r="B36"/>
      <c r="C36"/>
      <c r="D36" s="11"/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63</v>
      </c>
      <c r="C4" s="27">
        <v>1</v>
      </c>
      <c r="D4" s="26">
        <v>80913.78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АЙГУЛЯ</cp:lastModifiedBy>
  <cp:lastPrinted>2016-10-04T11:30:54Z</cp:lastPrinted>
  <dcterms:created xsi:type="dcterms:W3CDTF">1996-10-08T23:32:33Z</dcterms:created>
  <dcterms:modified xsi:type="dcterms:W3CDTF">2021-01-12T05:42:38Z</dcterms:modified>
  <cp:category/>
  <cp:version/>
  <cp:contentType/>
  <cp:contentStatus/>
</cp:coreProperties>
</file>